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 tabRatio="597"/>
  </bookViews>
  <sheets>
    <sheet name="Лист1" sheetId="1" r:id="rId1"/>
  </sheets>
  <definedNames>
    <definedName name="_xlnm.Print_Titles" localSheetId="0">Лист1!$6:$6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1" i="1" l="1"/>
  <c r="N87" i="1" l="1"/>
  <c r="O87" i="1"/>
  <c r="P87" i="1"/>
  <c r="Q87" i="1"/>
  <c r="R87" i="1"/>
  <c r="S87" i="1"/>
  <c r="M87" i="1"/>
  <c r="N86" i="1"/>
  <c r="O86" i="1"/>
  <c r="P86" i="1"/>
  <c r="Q86" i="1"/>
  <c r="R86" i="1"/>
  <c r="M86" i="1"/>
  <c r="F47" i="1" l="1"/>
  <c r="F57" i="1"/>
  <c r="G57" i="1"/>
  <c r="H57" i="1"/>
  <c r="F54" i="1"/>
  <c r="G54" i="1"/>
  <c r="H54" i="1"/>
  <c r="H83" i="1" l="1"/>
  <c r="G83" i="1"/>
  <c r="F83" i="1"/>
  <c r="H78" i="1"/>
  <c r="G78" i="1"/>
  <c r="F78" i="1"/>
  <c r="H77" i="1"/>
  <c r="G77" i="1"/>
  <c r="F77" i="1"/>
  <c r="H72" i="1"/>
  <c r="G72" i="1"/>
  <c r="F72" i="1"/>
  <c r="H71" i="1"/>
  <c r="G71" i="1"/>
  <c r="F71" i="1"/>
  <c r="H67" i="1"/>
  <c r="G67" i="1"/>
  <c r="F67" i="1"/>
  <c r="H66" i="1"/>
  <c r="G66" i="1"/>
  <c r="F66" i="1"/>
  <c r="H59" i="1"/>
  <c r="G59" i="1"/>
  <c r="F59" i="1"/>
  <c r="H58" i="1"/>
  <c r="G58" i="1"/>
  <c r="F58" i="1"/>
  <c r="F56" i="1"/>
  <c r="G56" i="1"/>
  <c r="H56" i="1"/>
  <c r="H55" i="1"/>
  <c r="G55" i="1"/>
  <c r="F55" i="1"/>
  <c r="F45" i="1"/>
  <c r="G45" i="1"/>
  <c r="H45" i="1"/>
  <c r="H44" i="1"/>
  <c r="G44" i="1"/>
  <c r="F44" i="1"/>
  <c r="N85" i="1" l="1"/>
  <c r="O85" i="1"/>
  <c r="P85" i="1"/>
  <c r="Q85" i="1"/>
  <c r="R85" i="1"/>
  <c r="S85" i="1"/>
  <c r="T85" i="1"/>
  <c r="U85" i="1"/>
  <c r="M85" i="1"/>
  <c r="G14" i="1"/>
  <c r="G42" i="1"/>
  <c r="G41" i="1"/>
  <c r="G75" i="1"/>
  <c r="N80" i="1"/>
  <c r="O80" i="1"/>
  <c r="P80" i="1"/>
  <c r="Q80" i="1"/>
  <c r="R80" i="1"/>
  <c r="S80" i="1"/>
  <c r="T80" i="1"/>
  <c r="U80" i="1"/>
  <c r="M80" i="1"/>
  <c r="N81" i="1"/>
  <c r="N82" i="1" s="1"/>
  <c r="O81" i="1"/>
  <c r="O82" i="1" s="1"/>
  <c r="P81" i="1"/>
  <c r="P82" i="1" s="1"/>
  <c r="Q81" i="1"/>
  <c r="Q82" i="1" s="1"/>
  <c r="R81" i="1"/>
  <c r="R82" i="1" s="1"/>
  <c r="S81" i="1"/>
  <c r="S82" i="1" s="1"/>
  <c r="T81" i="1"/>
  <c r="T82" i="1" s="1"/>
  <c r="U82" i="1"/>
  <c r="M81" i="1"/>
  <c r="M82" i="1" s="1"/>
  <c r="L80" i="1"/>
  <c r="F24" i="1"/>
  <c r="F74" i="1"/>
  <c r="C76" i="1"/>
  <c r="C75" i="1"/>
  <c r="I76" i="1"/>
  <c r="G76" i="1" s="1"/>
  <c r="I75" i="1"/>
  <c r="K74" i="1"/>
  <c r="J74" i="1"/>
  <c r="H74" i="1"/>
  <c r="C70" i="1"/>
  <c r="F69" i="1"/>
  <c r="I69" i="1"/>
  <c r="I70" i="1"/>
  <c r="G70" i="1" s="1"/>
  <c r="K69" i="1"/>
  <c r="J69" i="1"/>
  <c r="H69" i="1"/>
  <c r="I65" i="1"/>
  <c r="G65" i="1" s="1"/>
  <c r="F61" i="1"/>
  <c r="C64" i="1"/>
  <c r="C65" i="1"/>
  <c r="C63" i="1"/>
  <c r="C62" i="1"/>
  <c r="C67" i="1"/>
  <c r="C66" i="1"/>
  <c r="I64" i="1"/>
  <c r="G64" i="1" s="1"/>
  <c r="I63" i="1"/>
  <c r="G63" i="1" s="1"/>
  <c r="I62" i="1"/>
  <c r="G62" i="1" s="1"/>
  <c r="K61" i="1"/>
  <c r="J61" i="1"/>
  <c r="H61" i="1"/>
  <c r="H47" i="1"/>
  <c r="I51" i="1"/>
  <c r="G51" i="1" s="1"/>
  <c r="I52" i="1"/>
  <c r="G52" i="1" s="1"/>
  <c r="I53" i="1"/>
  <c r="G53" i="1" s="1"/>
  <c r="C53" i="1"/>
  <c r="C52" i="1"/>
  <c r="C51" i="1"/>
  <c r="C50" i="1"/>
  <c r="C49" i="1"/>
  <c r="C48" i="1"/>
  <c r="C57" i="1"/>
  <c r="C54" i="1"/>
  <c r="I50" i="1"/>
  <c r="G50" i="1" s="1"/>
  <c r="I49" i="1"/>
  <c r="G49" i="1" s="1"/>
  <c r="I48" i="1"/>
  <c r="G48" i="1" s="1"/>
  <c r="K47" i="1"/>
  <c r="J47" i="1"/>
  <c r="J39" i="1" s="1"/>
  <c r="J23" i="1" s="1"/>
  <c r="K40" i="1"/>
  <c r="J40" i="1"/>
  <c r="H40" i="1"/>
  <c r="F40" i="1"/>
  <c r="C45" i="1"/>
  <c r="C44" i="1"/>
  <c r="C43" i="1"/>
  <c r="C42" i="1"/>
  <c r="C41" i="1"/>
  <c r="I43" i="1"/>
  <c r="G43" i="1" s="1"/>
  <c r="I42" i="1"/>
  <c r="I41" i="1"/>
  <c r="C36" i="1"/>
  <c r="C35" i="1"/>
  <c r="C34" i="1"/>
  <c r="C33" i="1"/>
  <c r="C32" i="1"/>
  <c r="C31" i="1"/>
  <c r="C30" i="1"/>
  <c r="C29" i="1"/>
  <c r="C28" i="1"/>
  <c r="C27" i="1"/>
  <c r="C26" i="1"/>
  <c r="C25" i="1"/>
  <c r="H24" i="1"/>
  <c r="J24" i="1"/>
  <c r="K24" i="1"/>
  <c r="I28" i="1"/>
  <c r="G28" i="1" s="1"/>
  <c r="I29" i="1"/>
  <c r="G29" i="1" s="1"/>
  <c r="I30" i="1"/>
  <c r="G30" i="1" s="1"/>
  <c r="I31" i="1"/>
  <c r="G31" i="1" s="1"/>
  <c r="I32" i="1"/>
  <c r="G32" i="1" s="1"/>
  <c r="I33" i="1"/>
  <c r="G33" i="1" s="1"/>
  <c r="I34" i="1"/>
  <c r="G34" i="1" s="1"/>
  <c r="I35" i="1"/>
  <c r="G35" i="1" s="1"/>
  <c r="I36" i="1"/>
  <c r="G36" i="1" s="1"/>
  <c r="I27" i="1"/>
  <c r="G27" i="1" s="1"/>
  <c r="I26" i="1"/>
  <c r="G26" i="1" s="1"/>
  <c r="I25" i="1"/>
  <c r="G25" i="1" s="1"/>
  <c r="C21" i="1"/>
  <c r="C20" i="1"/>
  <c r="K18" i="1"/>
  <c r="J18" i="1"/>
  <c r="H18" i="1"/>
  <c r="F18" i="1"/>
  <c r="I21" i="1"/>
  <c r="G21" i="1" s="1"/>
  <c r="I20" i="1"/>
  <c r="G20" i="1" s="1"/>
  <c r="I19" i="1"/>
  <c r="K7" i="1"/>
  <c r="J7" i="1"/>
  <c r="H7" i="1"/>
  <c r="F7" i="1"/>
  <c r="I14" i="1"/>
  <c r="I13" i="1"/>
  <c r="G13" i="1" s="1"/>
  <c r="I12" i="1"/>
  <c r="G12" i="1" s="1"/>
  <c r="I11" i="1"/>
  <c r="G11" i="1" s="1"/>
  <c r="I8" i="1"/>
  <c r="G8" i="1" s="1"/>
  <c r="I9" i="1"/>
  <c r="G9" i="1" s="1"/>
  <c r="I10" i="1"/>
  <c r="G10" i="1" s="1"/>
  <c r="C14" i="1"/>
  <c r="C11" i="1"/>
  <c r="C9" i="1"/>
  <c r="C8" i="1"/>
  <c r="K39" i="1" l="1"/>
  <c r="K23" i="1" s="1"/>
  <c r="K80" i="1" s="1"/>
  <c r="H39" i="1"/>
  <c r="H23" i="1" s="1"/>
  <c r="H80" i="1" s="1"/>
  <c r="F39" i="1"/>
  <c r="F23" i="1" s="1"/>
  <c r="F80" i="1" s="1"/>
  <c r="G7" i="1"/>
  <c r="J80" i="1"/>
  <c r="G74" i="1"/>
  <c r="I74" i="1"/>
  <c r="G69" i="1"/>
  <c r="G61" i="1"/>
  <c r="I61" i="1"/>
  <c r="I7" i="1"/>
  <c r="I40" i="1"/>
  <c r="G40" i="1"/>
  <c r="G47" i="1"/>
  <c r="I47" i="1"/>
  <c r="I39" i="1" s="1"/>
  <c r="I24" i="1"/>
  <c r="G24" i="1"/>
  <c r="I18" i="1"/>
  <c r="G19" i="1"/>
  <c r="G18" i="1" s="1"/>
  <c r="I23" i="1" l="1"/>
  <c r="I80" i="1" s="1"/>
  <c r="G39" i="1"/>
  <c r="G23" i="1" s="1"/>
  <c r="G80" i="1" s="1"/>
</calcChain>
</file>

<file path=xl/sharedStrings.xml><?xml version="1.0" encoding="utf-8"?>
<sst xmlns="http://schemas.openxmlformats.org/spreadsheetml/2006/main" count="201" uniqueCount="184">
  <si>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</si>
  <si>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</si>
  <si>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</si>
  <si>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Контр. Работы</t>
  </si>
  <si>
    <t>Всего по 
дисциплине</t>
  </si>
  <si>
    <t>В т.ч. Итоговых письменных работ</t>
  </si>
  <si>
    <t>Самостоятельная работа</t>
  </si>
  <si>
    <t>Обязат при очной
 форме обучения</t>
  </si>
  <si>
    <t>Учебная нагрузка обучающихся (час.)</t>
  </si>
  <si>
    <t>Обязательные учебные занятия при заочной форме обучения</t>
  </si>
  <si>
    <t>Всего</t>
  </si>
  <si>
    <t>Максимальная</t>
  </si>
  <si>
    <t>Обязательная аудиторная в т.ч.</t>
  </si>
  <si>
    <t>Обзорные, учтановочные занятия, ч</t>
  </si>
  <si>
    <t>Лаб. и практ. занятий, вкл. Семинары</t>
  </si>
  <si>
    <t xml:space="preserve">Курсовых работ (проектов) </t>
  </si>
  <si>
    <t>I курс</t>
  </si>
  <si>
    <t>Установочная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</si>
  <si>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</si>
  <si>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</si>
  <si>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</si>
  <si>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</si>
  <si>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</si>
  <si>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</si>
  <si>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</si>
  <si>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</si>
  <si>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II курс</t>
  </si>
  <si>
    <t>III курс</t>
  </si>
  <si>
    <t>IV курс</t>
  </si>
  <si>
    <t>Распределение обязательной нагрузки по курсам и семестрам (час. в семестр)</t>
  </si>
  <si>
    <t>ОГСЭ.00</t>
  </si>
  <si>
    <t xml:space="preserve">Общий гуманитарный и социально-экономический учебный цикл </t>
  </si>
  <si>
    <r>
      <t>1з/5</t>
    </r>
    <r>
      <rPr>
        <vertAlign val="subscript"/>
        <sz val="11"/>
        <color indexed="8"/>
        <rFont val="Calibri"/>
        <family val="2"/>
        <charset val="204"/>
        <scheme val="minor"/>
      </rPr>
      <t>ДЗ</t>
    </r>
    <r>
      <rPr>
        <sz val="11"/>
        <color indexed="8"/>
        <rFont val="Calibri"/>
        <family val="2"/>
        <charset val="204"/>
        <scheme val="minor"/>
      </rPr>
      <t>/2</t>
    </r>
    <r>
      <rPr>
        <vertAlign val="subscript"/>
        <sz val="11"/>
        <color indexed="8"/>
        <rFont val="Calibri"/>
        <family val="2"/>
        <charset val="204"/>
        <scheme val="minor"/>
      </rPr>
      <t>Э</t>
    </r>
  </si>
  <si>
    <t>ОГСЭ.01</t>
  </si>
  <si>
    <t>ОГСЭ.02</t>
  </si>
  <si>
    <t>ОГСЭ.03</t>
  </si>
  <si>
    <t>ОГСЭ.04</t>
  </si>
  <si>
    <t>ОГСЭ.05</t>
  </si>
  <si>
    <t>ОГСЭ.06</t>
  </si>
  <si>
    <t>ОГСЭ.07.01</t>
  </si>
  <si>
    <t>ОГСЭ.07.02</t>
  </si>
  <si>
    <t>Основы философии</t>
  </si>
  <si>
    <t>Психология общения</t>
  </si>
  <si>
    <t>История</t>
  </si>
  <si>
    <t>Иностранный язык</t>
  </si>
  <si>
    <t>Физическая культура</t>
  </si>
  <si>
    <t>Русский язык и культура  речи</t>
  </si>
  <si>
    <t>Литература</t>
  </si>
  <si>
    <t>МХК</t>
  </si>
  <si>
    <t>э</t>
  </si>
  <si>
    <t>дз</t>
  </si>
  <si>
    <t>1,3,4,5,6,7</t>
  </si>
  <si>
    <t>3,4,5,6,7</t>
  </si>
  <si>
    <t>ЕН.00</t>
  </si>
  <si>
    <t xml:space="preserve">Математический и общий естественнонаучный учебный цикл </t>
  </si>
  <si>
    <t>1з/1дз/3э</t>
  </si>
  <si>
    <t>ЕН. 01</t>
  </si>
  <si>
    <t>ЕН. 02</t>
  </si>
  <si>
    <t>ЕН. 03</t>
  </si>
  <si>
    <t>Математика</t>
  </si>
  <si>
    <t>Информатика и информационно-коммуникационные технологии в профессиональной деятельности</t>
  </si>
  <si>
    <t>ТСО в профессиональной деятельности</t>
  </si>
  <si>
    <t>П.00</t>
  </si>
  <si>
    <t xml:space="preserve">Профессиональный учебный цикл </t>
  </si>
  <si>
    <t>12з/16дз/23э
(5эм)</t>
  </si>
  <si>
    <t>ОП.00</t>
  </si>
  <si>
    <t xml:space="preserve">Общепрофессиональные дисциплины </t>
  </si>
  <si>
    <t>4з/7дз/4э</t>
  </si>
  <si>
    <t>ОП. 01</t>
  </si>
  <si>
    <t>ОП. 02</t>
  </si>
  <si>
    <t>ОП. 03</t>
  </si>
  <si>
    <t>ОП. 04</t>
  </si>
  <si>
    <t>ОП. 05</t>
  </si>
  <si>
    <t>ОП. 06</t>
  </si>
  <si>
    <t>ОП. 07</t>
  </si>
  <si>
    <t>ОП. 08</t>
  </si>
  <si>
    <t>ОП. 09</t>
  </si>
  <si>
    <t>ОП. 10</t>
  </si>
  <si>
    <t>ОП. 11</t>
  </si>
  <si>
    <t>ОП. 12</t>
  </si>
  <si>
    <t>Педагогика</t>
  </si>
  <si>
    <t>Психология</t>
  </si>
  <si>
    <t>Возрастная анатомия, физиология и гигиена</t>
  </si>
  <si>
    <t>Правовое обеспечение профессиональной деятельности</t>
  </si>
  <si>
    <t>Теоретические основы дошкольного образования</t>
  </si>
  <si>
    <t>Безопасность жизнедеятельности</t>
  </si>
  <si>
    <t>Основы специальной психологии и педагогики</t>
  </si>
  <si>
    <t>Основы логопедии с практикумом по звукопроизношению</t>
  </si>
  <si>
    <t>Грамматико-орфографический практикум с каллиграфией</t>
  </si>
  <si>
    <t>Основы учебно-исследовательской деятельности студентов</t>
  </si>
  <si>
    <t>Основы театрализованной деятельности</t>
  </si>
  <si>
    <t>Основы педагогического мастерства</t>
  </si>
  <si>
    <t>ПМ.00</t>
  </si>
  <si>
    <t>Профессиональные модули</t>
  </si>
  <si>
    <t>8з/9дз/19э
(5эм)</t>
  </si>
  <si>
    <t>ПМ.01</t>
  </si>
  <si>
    <t>Организация мероприятий, направленных на укрепление здоровья ребенка и его физического развития</t>
  </si>
  <si>
    <t>МДК. 01. 01</t>
  </si>
  <si>
    <t>МДК. 01. 02</t>
  </si>
  <si>
    <t>МДК. 01. 03</t>
  </si>
  <si>
    <t>УП. 01. 00</t>
  </si>
  <si>
    <t>ПП. 01. 00</t>
  </si>
  <si>
    <t xml:space="preserve">Медико-биологические и социальные основы здоровья 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</si>
  <si>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</si>
  <si>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</si>
  <si>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Учебная практика</t>
  </si>
  <si>
    <t>3,4,5</t>
  </si>
  <si>
    <t>ПМ.02</t>
  </si>
  <si>
    <t>Организация различных видов деятельности и общения детей</t>
  </si>
  <si>
    <t>3з/3дз/6э
(1эм)</t>
  </si>
  <si>
    <t>МДК. 02. 01</t>
  </si>
  <si>
    <t>МДК. 02. 02</t>
  </si>
  <si>
    <t>МДК. 02. 03</t>
  </si>
  <si>
    <t>МДК. 02. 04</t>
  </si>
  <si>
    <t>МДК. 02. 05</t>
  </si>
  <si>
    <t>МДК. 02. 06</t>
  </si>
  <si>
    <t>Теоретические и методические основы организации игровой деятельности детей раннего и дошкольного возраста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</si>
  <si>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</si>
  <si>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</si>
  <si>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Практикум по художественной обработке материалов и изобразительному искусству</t>
  </si>
  <si>
    <t>Теория и методика музыкального воспитания с практикумом</t>
  </si>
  <si>
    <t>Психолого-педагогические основы организации общения детей дошкольного возраста</t>
  </si>
  <si>
    <t>УП. 02. 00</t>
  </si>
  <si>
    <t>УП. 02. 01</t>
  </si>
  <si>
    <t>УП. 02. 02</t>
  </si>
  <si>
    <t>Наблюдение показательных видов деятельности</t>
  </si>
  <si>
    <t>Подготовка к работе с детьми в ДОО в летний период</t>
  </si>
  <si>
    <t>ПП. 02. 00</t>
  </si>
  <si>
    <t>ПП. 02. 01</t>
  </si>
  <si>
    <t>ПП. 02. 02</t>
  </si>
  <si>
    <t>Пробные виды деятельности</t>
  </si>
  <si>
    <t>Летняя практика в ДОО</t>
  </si>
  <si>
    <t>2,4,5</t>
  </si>
  <si>
    <t>ПМ.03</t>
  </si>
  <si>
    <t>МДК. 03. 01</t>
  </si>
  <si>
    <t>МДК. 03. 02</t>
  </si>
  <si>
    <t>МДК. 03. 03</t>
  </si>
  <si>
    <t>МДК. 03. 04</t>
  </si>
  <si>
    <t>УП. 03. 00</t>
  </si>
  <si>
    <t>ПП. 03. 00</t>
  </si>
  <si>
    <t>Организация занятий по основным общеобразовательным программам дошкольного образования</t>
  </si>
  <si>
    <t>3з/1дз/7э
(1эм)</t>
  </si>
  <si>
    <t>Теоретические основы организации обучения в разных возрастных группах</t>
  </si>
  <si>
    <t xml:space="preserve">Теория и методика развития речи у детей </t>
  </si>
  <si>
    <t>Теория и методика экологического образования дошкольников</t>
  </si>
  <si>
    <t>Теория и методика математического развития</t>
  </si>
  <si>
    <t>3,5,6</t>
  </si>
  <si>
    <t>3,4,6</t>
  </si>
  <si>
    <t>ПМ.04</t>
  </si>
  <si>
    <t>МДК. 04. 01</t>
  </si>
  <si>
    <t>УП. 04. 00</t>
  </si>
  <si>
    <t>ПП. 04. 00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</si>
  <si>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</si>
  <si>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 дошкольной образовательной организации</t>
  </si>
  <si>
    <t>0з/1дз/2э
(1эм)</t>
  </si>
  <si>
    <t>кдз</t>
  </si>
  <si>
    <t>ПМ.05</t>
  </si>
  <si>
    <t>МДК. 05. 01</t>
  </si>
  <si>
    <t>МДК. 05. 02</t>
  </si>
  <si>
    <t>Методическое обеспечение образовательного процесса</t>
  </si>
  <si>
    <t>Теоретические и прикладные аспекты методической работы воспитателя детей дошкольного возраста</t>
  </si>
  <si>
    <t>Современные образовательные технологии в ДОО</t>
  </si>
  <si>
    <t>Всего с практикой</t>
  </si>
  <si>
    <t>ПДП</t>
  </si>
  <si>
    <t xml:space="preserve">Преддипломная практика </t>
  </si>
  <si>
    <t>23 недели</t>
  </si>
  <si>
    <t>4 недели</t>
  </si>
  <si>
    <t>ГИА</t>
  </si>
  <si>
    <t>Государственная итоговая аттестация</t>
  </si>
  <si>
    <t>6 недель</t>
  </si>
  <si>
    <t>Дисциплин и МДК</t>
  </si>
  <si>
    <t>Учебной практики</t>
  </si>
  <si>
    <t xml:space="preserve">Производст. практики / преддипл. практика </t>
  </si>
  <si>
    <t>Экзаменов</t>
  </si>
  <si>
    <t>Дифф. зачетов</t>
  </si>
  <si>
    <t>Зачетов</t>
  </si>
  <si>
    <t>2з/3дз/2э
(1эм)</t>
  </si>
  <si>
    <t>УП 5 ДО заочка 2015</t>
  </si>
  <si>
    <t>*</t>
  </si>
  <si>
    <t>Консультации по 4 часа на студента в год
Государственная итоговая аттестация
1. Программа углубленной подготовки 
1.1. Дипломный проект (работа)
Выполнение дипломного проекта (работы) в соответствии с графиком учебного процесса (всего 4  нед.)
Защита дипломного проекта (работы) в соответствии с графиком учебного процесса  (всего 2  нед.)</t>
  </si>
  <si>
    <t>УП. 05. 00</t>
  </si>
  <si>
    <t>ПП. 05. 00</t>
  </si>
  <si>
    <t>Производственная практика (по профилю специальности)</t>
  </si>
  <si>
    <t>Учебная и ппроизводственная рактика (по профилю специальности)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</si>
</sst>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0" xfId="0" applyBorder="1" applyAlignment="1">
      <alignment wrapText="1"/>
    </xf>
    <xf numFmtId="0" fontId="0" fillId="0" borderId="23" xfId="0" applyBorder="1"/>
    <xf numFmtId="0" fontId="0" fillId="0" borderId="32" xfId="0" applyBorder="1"/>
    <xf numFmtId="0" fontId="0" fillId="0" borderId="31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9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/>
    <xf numFmtId="0" fontId="0" fillId="0" borderId="41" xfId="0" applyBorder="1"/>
    <xf numFmtId="0" fontId="0" fillId="0" borderId="14" xfId="0" applyBorder="1"/>
    <xf numFmtId="0" fontId="0" fillId="0" borderId="16" xfId="0" applyBorder="1"/>
    <xf numFmtId="0" fontId="0" fillId="0" borderId="42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30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30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/>
    <xf numFmtId="0" fontId="0" fillId="0" borderId="36" xfId="0" applyBorder="1"/>
    <xf numFmtId="0" fontId="3" fillId="0" borderId="32" xfId="0" applyFont="1" applyBorder="1" applyAlignment="1">
      <alignment horizontal="center"/>
    </xf>
    <xf numFmtId="0" fontId="0" fillId="0" borderId="35" xfId="0" applyBorder="1"/>
    <xf numFmtId="0" fontId="0" fillId="0" borderId="10" xfId="0" applyBorder="1" applyAlignment="1">
      <alignment wrapText="1"/>
    </xf>
    <xf numFmtId="0" fontId="0" fillId="0" borderId="51" xfId="0" applyBorder="1"/>
    <xf numFmtId="164" fontId="0" fillId="0" borderId="6" xfId="0" applyNumberFormat="1" applyBorder="1"/>
    <xf numFmtId="0" fontId="0" fillId="0" borderId="43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9" xfId="0" applyFill="1" applyBorder="1"/>
    <xf numFmtId="0" fontId="0" fillId="2" borderId="30" xfId="0" applyFill="1" applyBorder="1" applyAlignment="1">
      <alignment wrapText="1"/>
    </xf>
    <xf numFmtId="0" fontId="0" fillId="2" borderId="30" xfId="0" applyFont="1" applyFill="1" applyBorder="1" applyAlignment="1">
      <alignment horizontal="center" wrapText="1"/>
    </xf>
    <xf numFmtId="0" fontId="0" fillId="2" borderId="23" xfId="0" applyFill="1" applyBorder="1"/>
    <xf numFmtId="0" fontId="0" fillId="2" borderId="32" xfId="0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13" xfId="0" applyFill="1" applyBorder="1"/>
    <xf numFmtId="0" fontId="0" fillId="2" borderId="31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5" xfId="0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0" fillId="2" borderId="46" xfId="0" applyFill="1" applyBorder="1"/>
    <xf numFmtId="0" fontId="0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3" borderId="29" xfId="0" applyFill="1" applyBorder="1"/>
    <xf numFmtId="0" fontId="0" fillId="3" borderId="30" xfId="0" applyFill="1" applyBorder="1" applyAlignment="1">
      <alignment wrapText="1"/>
    </xf>
    <xf numFmtId="0" fontId="0" fillId="3" borderId="30" xfId="0" applyFont="1" applyFill="1" applyBorder="1" applyAlignment="1">
      <alignment horizontal="center" wrapText="1"/>
    </xf>
    <xf numFmtId="0" fontId="0" fillId="3" borderId="23" xfId="0" applyFill="1" applyBorder="1"/>
    <xf numFmtId="0" fontId="0" fillId="3" borderId="32" xfId="0" applyFill="1" applyBorder="1"/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3" borderId="31" xfId="0" applyFill="1" applyBorder="1"/>
    <xf numFmtId="0" fontId="0" fillId="3" borderId="24" xfId="0" applyFill="1" applyBorder="1"/>
    <xf numFmtId="0" fontId="0" fillId="3" borderId="25" xfId="0" applyFill="1" applyBorder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13" xfId="0" applyFill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20" xfId="0" applyFill="1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27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50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6" xfId="0" applyBorder="1" applyAlignment="1">
      <alignment horizontal="center" textRotation="90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tabSelected="1" zoomScale="85" zoomScaleNormal="85" workbookViewId="0">
      <pane ySplit="5" topLeftCell="A54" activePane="bottomLeft" state="frozen"/>
      <selection pane="bottomLeft" activeCell="Z86" sqref="Z86"/>
    </sheetView>
  </sheetViews>
  <sheetFormatPr defaultRowHeight="15" x14ac:dyDescent="0.25"/>
  <cols>
    <col min="1" max="1" width="11.5703125" customWidth="1"/>
    <col min="2" max="2" width="30.28515625" customWidth="1"/>
    <col min="3" max="3" width="16.140625" customWidth="1"/>
    <col min="4" max="4" width="10" customWidth="1"/>
    <col min="5" max="5" width="9.5703125" customWidth="1"/>
    <col min="6" max="6" width="6.85546875" customWidth="1"/>
    <col min="7" max="7" width="7.28515625" customWidth="1"/>
    <col min="9" max="9" width="7.42578125" customWidth="1"/>
  </cols>
  <sheetData>
    <row r="1" spans="1:21" ht="15.75" thickBot="1" x14ac:dyDescent="0.3">
      <c r="A1" s="171" t="s">
        <v>177</v>
      </c>
      <c r="B1" s="171"/>
      <c r="C1" s="1"/>
    </row>
    <row r="2" spans="1:21" ht="29.25" customHeight="1" thickBot="1" x14ac:dyDescent="0.3">
      <c r="A2" s="142" t="s">
        <v>0</v>
      </c>
      <c r="B2" s="145" t="s">
        <v>1</v>
      </c>
      <c r="C2" s="148" t="s">
        <v>2</v>
      </c>
      <c r="D2" s="151" t="s">
        <v>3</v>
      </c>
      <c r="E2" s="152"/>
      <c r="F2" s="165" t="s">
        <v>8</v>
      </c>
      <c r="G2" s="166"/>
      <c r="H2" s="167"/>
      <c r="I2" s="165" t="s">
        <v>9</v>
      </c>
      <c r="J2" s="166"/>
      <c r="K2" s="166"/>
      <c r="L2" s="167"/>
      <c r="M2" s="112" t="s">
        <v>29</v>
      </c>
      <c r="N2" s="113"/>
      <c r="O2" s="113"/>
      <c r="P2" s="113"/>
      <c r="Q2" s="113"/>
      <c r="R2" s="113"/>
      <c r="S2" s="113"/>
      <c r="T2" s="113"/>
      <c r="U2" s="114"/>
    </row>
    <row r="3" spans="1:21" ht="33" customHeight="1" x14ac:dyDescent="0.25">
      <c r="A3" s="143"/>
      <c r="B3" s="146"/>
      <c r="C3" s="149"/>
      <c r="D3" s="153" t="s">
        <v>4</v>
      </c>
      <c r="E3" s="156" t="s">
        <v>5</v>
      </c>
      <c r="F3" s="153" t="s">
        <v>11</v>
      </c>
      <c r="G3" s="168" t="s">
        <v>6</v>
      </c>
      <c r="H3" s="156" t="s">
        <v>7</v>
      </c>
      <c r="I3" s="175" t="s">
        <v>10</v>
      </c>
      <c r="J3" s="176" t="s">
        <v>12</v>
      </c>
      <c r="K3" s="176"/>
      <c r="L3" s="177"/>
      <c r="M3" s="106" t="s">
        <v>16</v>
      </c>
      <c r="N3" s="115"/>
      <c r="O3" s="107"/>
      <c r="P3" s="106" t="s">
        <v>26</v>
      </c>
      <c r="Q3" s="107"/>
      <c r="R3" s="106" t="s">
        <v>27</v>
      </c>
      <c r="S3" s="107"/>
      <c r="T3" s="106" t="s">
        <v>28</v>
      </c>
      <c r="U3" s="107"/>
    </row>
    <row r="4" spans="1:21" ht="15" customHeight="1" x14ac:dyDescent="0.25">
      <c r="A4" s="143"/>
      <c r="B4" s="146"/>
      <c r="C4" s="149"/>
      <c r="D4" s="154"/>
      <c r="E4" s="157"/>
      <c r="F4" s="154"/>
      <c r="G4" s="169"/>
      <c r="H4" s="157"/>
      <c r="I4" s="154"/>
      <c r="J4" s="116" t="s">
        <v>13</v>
      </c>
      <c r="K4" s="116" t="s">
        <v>14</v>
      </c>
      <c r="L4" s="110" t="s">
        <v>15</v>
      </c>
      <c r="M4" s="108" t="s">
        <v>17</v>
      </c>
      <c r="N4" s="116" t="s">
        <v>18</v>
      </c>
      <c r="O4" s="110" t="s">
        <v>19</v>
      </c>
      <c r="P4" s="108" t="s">
        <v>20</v>
      </c>
      <c r="Q4" s="110" t="s">
        <v>21</v>
      </c>
      <c r="R4" s="108" t="s">
        <v>22</v>
      </c>
      <c r="S4" s="110" t="s">
        <v>23</v>
      </c>
      <c r="T4" s="108" t="s">
        <v>24</v>
      </c>
      <c r="U4" s="110" t="s">
        <v>25</v>
      </c>
    </row>
    <row r="5" spans="1:21" ht="57" customHeight="1" thickBot="1" x14ac:dyDescent="0.3">
      <c r="A5" s="144"/>
      <c r="B5" s="147"/>
      <c r="C5" s="150"/>
      <c r="D5" s="155"/>
      <c r="E5" s="158"/>
      <c r="F5" s="155"/>
      <c r="G5" s="170"/>
      <c r="H5" s="158"/>
      <c r="I5" s="155"/>
      <c r="J5" s="117"/>
      <c r="K5" s="117"/>
      <c r="L5" s="111"/>
      <c r="M5" s="109"/>
      <c r="N5" s="117"/>
      <c r="O5" s="111"/>
      <c r="P5" s="109"/>
      <c r="Q5" s="111"/>
      <c r="R5" s="109"/>
      <c r="S5" s="111"/>
      <c r="T5" s="109"/>
      <c r="U5" s="111"/>
    </row>
    <row r="6" spans="1:21" ht="15.75" thickBot="1" x14ac:dyDescent="0.3">
      <c r="A6" s="3">
        <v>1</v>
      </c>
      <c r="B6" s="4">
        <v>2</v>
      </c>
      <c r="C6" s="4">
        <v>3</v>
      </c>
      <c r="D6" s="5">
        <v>4</v>
      </c>
      <c r="E6" s="6">
        <v>5</v>
      </c>
      <c r="F6" s="5">
        <v>6</v>
      </c>
      <c r="G6" s="7">
        <v>7</v>
      </c>
      <c r="H6" s="6">
        <v>8</v>
      </c>
      <c r="I6" s="5">
        <v>9</v>
      </c>
      <c r="J6" s="7">
        <v>10</v>
      </c>
      <c r="K6" s="7">
        <v>11</v>
      </c>
      <c r="L6" s="6">
        <v>12</v>
      </c>
      <c r="M6" s="5">
        <v>13</v>
      </c>
      <c r="N6" s="7">
        <v>14</v>
      </c>
      <c r="O6" s="6">
        <v>15</v>
      </c>
      <c r="P6" s="5">
        <v>16</v>
      </c>
      <c r="Q6" s="6">
        <v>17</v>
      </c>
      <c r="R6" s="5">
        <v>18</v>
      </c>
      <c r="S6" s="6">
        <v>19</v>
      </c>
      <c r="T6" s="5">
        <v>20</v>
      </c>
      <c r="U6" s="6">
        <v>21</v>
      </c>
    </row>
    <row r="7" spans="1:21" ht="47.25" thickBot="1" x14ac:dyDescent="0.4">
      <c r="A7" s="70" t="s">
        <v>30</v>
      </c>
      <c r="B7" s="71" t="s">
        <v>31</v>
      </c>
      <c r="C7" s="87" t="s">
        <v>32</v>
      </c>
      <c r="D7" s="73"/>
      <c r="E7" s="74"/>
      <c r="F7" s="88">
        <f t="shared" ref="F7:K7" si="0">SUM(F8:F17)</f>
        <v>923</v>
      </c>
      <c r="G7" s="89">
        <f t="shared" si="0"/>
        <v>825</v>
      </c>
      <c r="H7" s="90">
        <f t="shared" si="0"/>
        <v>615</v>
      </c>
      <c r="I7" s="88">
        <f t="shared" si="0"/>
        <v>98</v>
      </c>
      <c r="J7" s="89">
        <f t="shared" si="0"/>
        <v>50</v>
      </c>
      <c r="K7" s="89">
        <f t="shared" si="0"/>
        <v>48</v>
      </c>
      <c r="L7" s="81"/>
      <c r="M7" s="79"/>
      <c r="N7" s="80"/>
      <c r="O7" s="81"/>
      <c r="P7" s="79"/>
      <c r="Q7" s="81"/>
      <c r="R7" s="79"/>
      <c r="S7" s="81"/>
      <c r="T7" s="73"/>
      <c r="U7" s="81"/>
    </row>
    <row r="8" spans="1:21" x14ac:dyDescent="0.25">
      <c r="A8" s="19" t="s">
        <v>33</v>
      </c>
      <c r="B8" s="19" t="s">
        <v>41</v>
      </c>
      <c r="C8" s="30" t="str">
        <f>"-/дз"</f>
        <v>-/дз</v>
      </c>
      <c r="D8" s="32">
        <v>7</v>
      </c>
      <c r="E8" s="33">
        <v>7</v>
      </c>
      <c r="F8" s="32">
        <v>54</v>
      </c>
      <c r="G8" s="36">
        <f t="shared" ref="G8:G13" si="1">F8-I8</f>
        <v>44</v>
      </c>
      <c r="H8" s="38">
        <v>48</v>
      </c>
      <c r="I8" s="5">
        <f t="shared" ref="I8:I14" si="2">SUM(M8:U8)</f>
        <v>10</v>
      </c>
      <c r="J8" s="28">
        <v>10</v>
      </c>
      <c r="K8" s="28">
        <v>0</v>
      </c>
      <c r="L8" s="23"/>
      <c r="M8" s="41"/>
      <c r="N8" s="28"/>
      <c r="O8" s="23"/>
      <c r="P8" s="22"/>
      <c r="Q8" s="23"/>
      <c r="R8" s="22"/>
      <c r="S8" s="23"/>
      <c r="T8" s="22">
        <v>4</v>
      </c>
      <c r="U8" s="23">
        <v>6</v>
      </c>
    </row>
    <row r="9" spans="1:21" x14ac:dyDescent="0.25">
      <c r="A9" s="20" t="s">
        <v>34</v>
      </c>
      <c r="B9" s="20" t="s">
        <v>42</v>
      </c>
      <c r="C9" s="31" t="str">
        <f>"-/дз"</f>
        <v>-/дз</v>
      </c>
      <c r="D9" s="34">
        <v>7</v>
      </c>
      <c r="E9" s="35">
        <v>7</v>
      </c>
      <c r="F9" s="34">
        <v>56</v>
      </c>
      <c r="G9" s="2">
        <f t="shared" si="1"/>
        <v>45</v>
      </c>
      <c r="H9" s="37">
        <v>48</v>
      </c>
      <c r="I9" s="34">
        <f t="shared" si="2"/>
        <v>11</v>
      </c>
      <c r="J9" s="8">
        <v>3</v>
      </c>
      <c r="K9" s="8">
        <v>8</v>
      </c>
      <c r="L9" s="25"/>
      <c r="M9" s="18"/>
      <c r="N9" s="8"/>
      <c r="O9" s="25"/>
      <c r="P9" s="24"/>
      <c r="Q9" s="25"/>
      <c r="R9" s="24"/>
      <c r="S9" s="25"/>
      <c r="T9" s="24">
        <v>5</v>
      </c>
      <c r="U9" s="25">
        <v>6</v>
      </c>
    </row>
    <row r="10" spans="1:21" x14ac:dyDescent="0.25">
      <c r="A10" s="20" t="s">
        <v>35</v>
      </c>
      <c r="B10" s="20" t="s">
        <v>43</v>
      </c>
      <c r="C10" s="31" t="s">
        <v>49</v>
      </c>
      <c r="D10" s="34"/>
      <c r="E10" s="35"/>
      <c r="F10" s="34">
        <v>62</v>
      </c>
      <c r="G10" s="2">
        <f t="shared" si="1"/>
        <v>50</v>
      </c>
      <c r="H10" s="37">
        <v>54</v>
      </c>
      <c r="I10" s="34">
        <f t="shared" si="2"/>
        <v>12</v>
      </c>
      <c r="J10" s="8">
        <v>12</v>
      </c>
      <c r="K10" s="8">
        <v>0</v>
      </c>
      <c r="L10" s="25"/>
      <c r="M10" s="18">
        <v>8</v>
      </c>
      <c r="N10" s="8">
        <v>4</v>
      </c>
      <c r="O10" s="25"/>
      <c r="P10" s="24"/>
      <c r="Q10" s="25"/>
      <c r="R10" s="24"/>
      <c r="S10" s="25"/>
      <c r="T10" s="24"/>
      <c r="U10" s="25"/>
    </row>
    <row r="11" spans="1:21" x14ac:dyDescent="0.25">
      <c r="A11" s="20" t="s">
        <v>36</v>
      </c>
      <c r="B11" s="20" t="s">
        <v>44</v>
      </c>
      <c r="C11" s="31" t="str">
        <f>"-/дз/-/-/-/-/-/дз"</f>
        <v>-/дз/-/-/-/-/-/дз</v>
      </c>
      <c r="D11" s="34" t="s">
        <v>51</v>
      </c>
      <c r="E11" s="35" t="s">
        <v>52</v>
      </c>
      <c r="F11" s="34">
        <v>226</v>
      </c>
      <c r="G11" s="2">
        <f t="shared" si="1"/>
        <v>190</v>
      </c>
      <c r="H11" s="37">
        <v>172</v>
      </c>
      <c r="I11" s="34">
        <f t="shared" si="2"/>
        <v>36</v>
      </c>
      <c r="J11" s="8">
        <v>0</v>
      </c>
      <c r="K11" s="8">
        <v>36</v>
      </c>
      <c r="L11" s="25"/>
      <c r="M11" s="18"/>
      <c r="N11" s="8">
        <v>4</v>
      </c>
      <c r="O11" s="25">
        <v>4</v>
      </c>
      <c r="P11" s="24">
        <v>5</v>
      </c>
      <c r="Q11" s="25">
        <v>4</v>
      </c>
      <c r="R11" s="24">
        <v>4</v>
      </c>
      <c r="S11" s="25">
        <v>4</v>
      </c>
      <c r="T11" s="24">
        <v>4</v>
      </c>
      <c r="U11" s="25">
        <v>7</v>
      </c>
    </row>
    <row r="12" spans="1:21" x14ac:dyDescent="0.25">
      <c r="A12" s="20" t="s">
        <v>37</v>
      </c>
      <c r="B12" s="20" t="s">
        <v>45</v>
      </c>
      <c r="C12" s="31" t="s">
        <v>50</v>
      </c>
      <c r="D12" s="24"/>
      <c r="E12" s="25"/>
      <c r="F12" s="34">
        <v>344</v>
      </c>
      <c r="G12" s="2">
        <f t="shared" si="1"/>
        <v>342</v>
      </c>
      <c r="H12" s="37">
        <v>172</v>
      </c>
      <c r="I12" s="34">
        <f t="shared" si="2"/>
        <v>2</v>
      </c>
      <c r="J12" s="8">
        <v>2</v>
      </c>
      <c r="K12" s="8">
        <v>0</v>
      </c>
      <c r="L12" s="25"/>
      <c r="M12" s="18">
        <v>2</v>
      </c>
      <c r="N12" s="8"/>
      <c r="O12" s="25"/>
      <c r="P12" s="24"/>
      <c r="Q12" s="25"/>
      <c r="R12" s="24"/>
      <c r="S12" s="25"/>
      <c r="T12" s="24"/>
      <c r="U12" s="25"/>
    </row>
    <row r="13" spans="1:21" x14ac:dyDescent="0.25">
      <c r="A13" s="20" t="s">
        <v>38</v>
      </c>
      <c r="B13" s="20" t="s">
        <v>46</v>
      </c>
      <c r="C13" s="31" t="s">
        <v>49</v>
      </c>
      <c r="D13" s="24"/>
      <c r="E13" s="25"/>
      <c r="F13" s="34">
        <v>105</v>
      </c>
      <c r="G13" s="2">
        <f t="shared" si="1"/>
        <v>89</v>
      </c>
      <c r="H13" s="37">
        <v>70</v>
      </c>
      <c r="I13" s="34">
        <f t="shared" si="2"/>
        <v>16</v>
      </c>
      <c r="J13" s="8">
        <v>12</v>
      </c>
      <c r="K13" s="8">
        <v>4</v>
      </c>
      <c r="L13" s="25"/>
      <c r="M13" s="18">
        <v>8</v>
      </c>
      <c r="N13" s="8">
        <v>8</v>
      </c>
      <c r="O13" s="25"/>
      <c r="P13" s="24"/>
      <c r="Q13" s="25"/>
      <c r="R13" s="24"/>
      <c r="S13" s="25"/>
      <c r="T13" s="24"/>
      <c r="U13" s="25"/>
    </row>
    <row r="14" spans="1:21" x14ac:dyDescent="0.25">
      <c r="A14" s="20" t="s">
        <v>39</v>
      </c>
      <c r="B14" s="20" t="s">
        <v>47</v>
      </c>
      <c r="C14" s="159" t="str">
        <f>"-/з"</f>
        <v>-/з</v>
      </c>
      <c r="D14" s="161">
        <v>1</v>
      </c>
      <c r="E14" s="163"/>
      <c r="F14" s="34">
        <v>76</v>
      </c>
      <c r="G14" s="2">
        <f>F14-I14</f>
        <v>65</v>
      </c>
      <c r="H14" s="37">
        <v>51</v>
      </c>
      <c r="I14" s="34">
        <f t="shared" si="2"/>
        <v>11</v>
      </c>
      <c r="J14" s="8">
        <v>11</v>
      </c>
      <c r="K14" s="8">
        <v>0</v>
      </c>
      <c r="L14" s="25"/>
      <c r="M14" s="18"/>
      <c r="N14" s="8">
        <v>7</v>
      </c>
      <c r="O14" s="25">
        <v>4</v>
      </c>
      <c r="P14" s="24"/>
      <c r="Q14" s="25"/>
      <c r="R14" s="24"/>
      <c r="S14" s="25"/>
      <c r="T14" s="24"/>
      <c r="U14" s="25"/>
    </row>
    <row r="15" spans="1:21" x14ac:dyDescent="0.25">
      <c r="A15" s="20" t="s">
        <v>40</v>
      </c>
      <c r="B15" s="20" t="s">
        <v>48</v>
      </c>
      <c r="C15" s="160"/>
      <c r="D15" s="162"/>
      <c r="E15" s="164"/>
      <c r="F15" s="34"/>
      <c r="G15" s="2"/>
      <c r="H15" s="37"/>
      <c r="I15" s="34"/>
      <c r="J15" s="8"/>
      <c r="K15" s="8"/>
      <c r="L15" s="25"/>
      <c r="M15" s="18"/>
      <c r="N15" s="8"/>
      <c r="O15" s="25"/>
      <c r="P15" s="24"/>
      <c r="Q15" s="25"/>
      <c r="R15" s="24"/>
      <c r="S15" s="25"/>
      <c r="T15" s="24"/>
      <c r="U15" s="25"/>
    </row>
    <row r="16" spans="1:21" x14ac:dyDescent="0.25">
      <c r="A16" s="20"/>
      <c r="B16" s="20"/>
      <c r="C16" s="20"/>
      <c r="D16" s="24"/>
      <c r="E16" s="25"/>
      <c r="F16" s="24"/>
      <c r="G16" s="8"/>
      <c r="H16" s="39"/>
      <c r="I16" s="24"/>
      <c r="J16" s="8"/>
      <c r="K16" s="8"/>
      <c r="L16" s="25"/>
      <c r="M16" s="18"/>
      <c r="N16" s="8"/>
      <c r="O16" s="25"/>
      <c r="P16" s="24"/>
      <c r="Q16" s="25"/>
      <c r="R16" s="24"/>
      <c r="S16" s="25"/>
      <c r="T16" s="24"/>
      <c r="U16" s="25"/>
    </row>
    <row r="17" spans="1:21" ht="15.75" thickBot="1" x14ac:dyDescent="0.3">
      <c r="A17" s="21"/>
      <c r="B17" s="21"/>
      <c r="C17" s="21"/>
      <c r="D17" s="26"/>
      <c r="E17" s="27"/>
      <c r="F17" s="26"/>
      <c r="G17" s="29"/>
      <c r="H17" s="40"/>
      <c r="I17" s="26"/>
      <c r="J17" s="29"/>
      <c r="K17" s="29"/>
      <c r="L17" s="27"/>
      <c r="M17" s="42"/>
      <c r="N17" s="29"/>
      <c r="O17" s="27"/>
      <c r="P17" s="26"/>
      <c r="Q17" s="27"/>
      <c r="R17" s="26"/>
      <c r="S17" s="27"/>
      <c r="T17" s="26"/>
      <c r="U17" s="27"/>
    </row>
    <row r="18" spans="1:21" ht="45.75" thickBot="1" x14ac:dyDescent="0.3">
      <c r="A18" s="70" t="s">
        <v>53</v>
      </c>
      <c r="B18" s="71" t="s">
        <v>54</v>
      </c>
      <c r="C18" s="87" t="s">
        <v>55</v>
      </c>
      <c r="D18" s="73"/>
      <c r="E18" s="74"/>
      <c r="F18" s="88">
        <f t="shared" ref="F18:K18" si="3">SUM(F19:F21)</f>
        <v>337</v>
      </c>
      <c r="G18" s="89">
        <f t="shared" si="3"/>
        <v>287</v>
      </c>
      <c r="H18" s="90">
        <f t="shared" si="3"/>
        <v>225</v>
      </c>
      <c r="I18" s="88">
        <f t="shared" si="3"/>
        <v>50</v>
      </c>
      <c r="J18" s="89">
        <f t="shared" si="3"/>
        <v>19</v>
      </c>
      <c r="K18" s="89">
        <f t="shared" si="3"/>
        <v>31</v>
      </c>
      <c r="L18" s="81"/>
      <c r="M18" s="79"/>
      <c r="N18" s="80"/>
      <c r="O18" s="81"/>
      <c r="P18" s="79"/>
      <c r="Q18" s="81"/>
      <c r="R18" s="79"/>
      <c r="S18" s="81"/>
      <c r="T18" s="73"/>
      <c r="U18" s="81"/>
    </row>
    <row r="19" spans="1:21" x14ac:dyDescent="0.25">
      <c r="A19" s="19" t="s">
        <v>56</v>
      </c>
      <c r="B19" s="19" t="s">
        <v>59</v>
      </c>
      <c r="C19" s="30" t="s">
        <v>49</v>
      </c>
      <c r="D19" s="32"/>
      <c r="E19" s="33"/>
      <c r="F19" s="32">
        <v>81</v>
      </c>
      <c r="G19" s="36">
        <f t="shared" ref="G19:G21" si="4">F19-I19</f>
        <v>69</v>
      </c>
      <c r="H19" s="33">
        <v>54</v>
      </c>
      <c r="I19" s="5">
        <f>SUM(M19:U19)</f>
        <v>12</v>
      </c>
      <c r="J19" s="28">
        <v>5</v>
      </c>
      <c r="K19" s="28">
        <v>7</v>
      </c>
      <c r="L19" s="23"/>
      <c r="M19" s="22">
        <v>6</v>
      </c>
      <c r="N19" s="28">
        <v>6</v>
      </c>
      <c r="O19" s="23"/>
      <c r="P19" s="22"/>
      <c r="Q19" s="23"/>
      <c r="R19" s="22"/>
      <c r="S19" s="23"/>
      <c r="T19" s="22"/>
      <c r="U19" s="23"/>
    </row>
    <row r="20" spans="1:21" ht="78.75" customHeight="1" x14ac:dyDescent="0.25">
      <c r="A20" s="20" t="s">
        <v>57</v>
      </c>
      <c r="B20" s="47" t="s">
        <v>60</v>
      </c>
      <c r="C20" s="31" t="str">
        <f>"-/з/-/э"</f>
        <v>-/з/-/э</v>
      </c>
      <c r="D20" s="34">
        <v>1.3</v>
      </c>
      <c r="E20" s="35">
        <v>1</v>
      </c>
      <c r="F20" s="34">
        <v>121</v>
      </c>
      <c r="G20" s="2">
        <f t="shared" si="4"/>
        <v>103</v>
      </c>
      <c r="H20" s="35">
        <v>81</v>
      </c>
      <c r="I20" s="34">
        <f>SUM(M20:U20)</f>
        <v>18</v>
      </c>
      <c r="J20" s="8">
        <v>2</v>
      </c>
      <c r="K20" s="8">
        <v>16</v>
      </c>
      <c r="L20" s="25"/>
      <c r="M20" s="24"/>
      <c r="N20" s="8">
        <v>4</v>
      </c>
      <c r="O20" s="25">
        <v>4</v>
      </c>
      <c r="P20" s="24">
        <v>4</v>
      </c>
      <c r="Q20" s="25">
        <v>6</v>
      </c>
      <c r="R20" s="24"/>
      <c r="S20" s="25"/>
      <c r="T20" s="24"/>
      <c r="U20" s="25"/>
    </row>
    <row r="21" spans="1:21" ht="30" x14ac:dyDescent="0.25">
      <c r="A21" s="20" t="s">
        <v>58</v>
      </c>
      <c r="B21" s="47" t="s">
        <v>61</v>
      </c>
      <c r="C21" s="31" t="str">
        <f>"-/дз/-/э"</f>
        <v>-/дз/-/э</v>
      </c>
      <c r="D21" s="34">
        <v>5.7</v>
      </c>
      <c r="E21" s="35">
        <v>7</v>
      </c>
      <c r="F21" s="34">
        <v>135</v>
      </c>
      <c r="G21" s="2">
        <f t="shared" si="4"/>
        <v>115</v>
      </c>
      <c r="H21" s="35">
        <v>90</v>
      </c>
      <c r="I21" s="34">
        <f>SUM(M21:U21)</f>
        <v>20</v>
      </c>
      <c r="J21" s="8">
        <v>12</v>
      </c>
      <c r="K21" s="8">
        <v>8</v>
      </c>
      <c r="L21" s="25"/>
      <c r="M21" s="24"/>
      <c r="N21" s="8"/>
      <c r="O21" s="25"/>
      <c r="P21" s="24"/>
      <c r="Q21" s="25"/>
      <c r="R21" s="24">
        <v>4</v>
      </c>
      <c r="S21" s="25">
        <v>4</v>
      </c>
      <c r="T21" s="24">
        <v>6</v>
      </c>
      <c r="U21" s="25">
        <v>6</v>
      </c>
    </row>
    <row r="22" spans="1:21" ht="15.75" thickBot="1" x14ac:dyDescent="0.3">
      <c r="A22" s="21"/>
      <c r="B22" s="21"/>
      <c r="C22" s="21"/>
      <c r="D22" s="26"/>
      <c r="E22" s="27"/>
      <c r="F22" s="26"/>
      <c r="G22" s="29"/>
      <c r="H22" s="27"/>
      <c r="I22" s="26"/>
      <c r="J22" s="29"/>
      <c r="K22" s="29"/>
      <c r="L22" s="27"/>
      <c r="M22" s="26"/>
      <c r="N22" s="29"/>
      <c r="O22" s="27"/>
      <c r="P22" s="26"/>
      <c r="Q22" s="27"/>
      <c r="R22" s="26"/>
      <c r="S22" s="27"/>
      <c r="T22" s="26"/>
      <c r="U22" s="27"/>
    </row>
    <row r="23" spans="1:21" ht="30.75" thickBot="1" x14ac:dyDescent="0.3">
      <c r="A23" s="91" t="s">
        <v>62</v>
      </c>
      <c r="B23" s="92" t="s">
        <v>63</v>
      </c>
      <c r="C23" s="93" t="s">
        <v>64</v>
      </c>
      <c r="D23" s="94"/>
      <c r="E23" s="95"/>
      <c r="F23" s="96">
        <f t="shared" ref="F23:K23" si="5">SUM(F24,F39)</f>
        <v>4212</v>
      </c>
      <c r="G23" s="97">
        <f t="shared" si="5"/>
        <v>3720</v>
      </c>
      <c r="H23" s="98">
        <f t="shared" si="5"/>
        <v>3084</v>
      </c>
      <c r="I23" s="96">
        <f t="shared" si="5"/>
        <v>492</v>
      </c>
      <c r="J23" s="97">
        <f t="shared" si="5"/>
        <v>281</v>
      </c>
      <c r="K23" s="97">
        <f t="shared" si="5"/>
        <v>211</v>
      </c>
      <c r="L23" s="97">
        <v>6</v>
      </c>
      <c r="M23" s="99"/>
      <c r="N23" s="100"/>
      <c r="O23" s="101"/>
      <c r="P23" s="99"/>
      <c r="Q23" s="101"/>
      <c r="R23" s="99"/>
      <c r="S23" s="101"/>
      <c r="T23" s="94"/>
      <c r="U23" s="101"/>
    </row>
    <row r="24" spans="1:21" ht="30.75" thickBot="1" x14ac:dyDescent="0.3">
      <c r="A24" s="70" t="s">
        <v>65</v>
      </c>
      <c r="B24" s="71" t="s">
        <v>66</v>
      </c>
      <c r="C24" s="87" t="s">
        <v>67</v>
      </c>
      <c r="D24" s="73"/>
      <c r="E24" s="74"/>
      <c r="F24" s="75">
        <f>SUM(F25:F38)</f>
        <v>1166</v>
      </c>
      <c r="G24" s="76">
        <f t="shared" ref="G24:K24" si="6">SUM(G25:G38)</f>
        <v>1004</v>
      </c>
      <c r="H24" s="77">
        <f t="shared" si="6"/>
        <v>777</v>
      </c>
      <c r="I24" s="75">
        <f t="shared" si="6"/>
        <v>162</v>
      </c>
      <c r="J24" s="76">
        <f t="shared" si="6"/>
        <v>96</v>
      </c>
      <c r="K24" s="76">
        <f t="shared" si="6"/>
        <v>66</v>
      </c>
      <c r="L24" s="78"/>
      <c r="M24" s="79"/>
      <c r="N24" s="80"/>
      <c r="O24" s="81"/>
      <c r="P24" s="79"/>
      <c r="Q24" s="81"/>
      <c r="R24" s="79"/>
      <c r="S24" s="81"/>
      <c r="T24" s="73"/>
      <c r="U24" s="81"/>
    </row>
    <row r="25" spans="1:21" x14ac:dyDescent="0.25">
      <c r="A25" s="19" t="s">
        <v>68</v>
      </c>
      <c r="B25" s="19" t="s">
        <v>80</v>
      </c>
      <c r="C25" s="30" t="str">
        <f>"з/э"</f>
        <v>з/э</v>
      </c>
      <c r="D25" s="32"/>
      <c r="E25" s="33"/>
      <c r="F25" s="32">
        <v>131</v>
      </c>
      <c r="G25" s="36">
        <f t="shared" ref="G25:G27" si="7">F25-I25</f>
        <v>113</v>
      </c>
      <c r="H25" s="33">
        <v>87</v>
      </c>
      <c r="I25" s="5">
        <f>SUM(M25:U25)</f>
        <v>18</v>
      </c>
      <c r="J25" s="28">
        <v>13</v>
      </c>
      <c r="K25" s="28">
        <v>5</v>
      </c>
      <c r="L25" s="23"/>
      <c r="M25" s="22">
        <v>6</v>
      </c>
      <c r="N25" s="28">
        <v>6</v>
      </c>
      <c r="O25" s="23">
        <v>6</v>
      </c>
      <c r="P25" s="22"/>
      <c r="Q25" s="23"/>
      <c r="R25" s="22"/>
      <c r="S25" s="23"/>
      <c r="T25" s="22"/>
      <c r="U25" s="23"/>
    </row>
    <row r="26" spans="1:21" x14ac:dyDescent="0.25">
      <c r="A26" s="20" t="s">
        <v>69</v>
      </c>
      <c r="B26" s="47" t="s">
        <v>81</v>
      </c>
      <c r="C26" s="31" t="str">
        <f>"-/э"</f>
        <v>-/э</v>
      </c>
      <c r="D26" s="34">
        <v>1</v>
      </c>
      <c r="E26" s="35">
        <v>1</v>
      </c>
      <c r="F26" s="34">
        <v>131</v>
      </c>
      <c r="G26" s="2">
        <f t="shared" si="7"/>
        <v>113</v>
      </c>
      <c r="H26" s="35">
        <v>87</v>
      </c>
      <c r="I26" s="34">
        <f>SUM(M26:U26)</f>
        <v>18</v>
      </c>
      <c r="J26" s="8">
        <v>13</v>
      </c>
      <c r="K26" s="8">
        <v>5</v>
      </c>
      <c r="L26" s="25"/>
      <c r="M26" s="24">
        <v>6</v>
      </c>
      <c r="N26" s="8">
        <v>6</v>
      </c>
      <c r="O26" s="25">
        <v>6</v>
      </c>
      <c r="P26" s="24"/>
      <c r="Q26" s="25"/>
      <c r="R26" s="24"/>
      <c r="S26" s="25"/>
      <c r="T26" s="24"/>
      <c r="U26" s="25"/>
    </row>
    <row r="27" spans="1:21" ht="30" x14ac:dyDescent="0.25">
      <c r="A27" s="20" t="s">
        <v>70</v>
      </c>
      <c r="B27" s="47" t="s">
        <v>82</v>
      </c>
      <c r="C27" s="31" t="str">
        <f>"дз/э"</f>
        <v>дз/э</v>
      </c>
      <c r="D27" s="34"/>
      <c r="E27" s="35"/>
      <c r="F27" s="34">
        <v>131</v>
      </c>
      <c r="G27" s="2">
        <f t="shared" si="7"/>
        <v>113</v>
      </c>
      <c r="H27" s="35">
        <v>87</v>
      </c>
      <c r="I27" s="34">
        <f>SUM(M27:U27)</f>
        <v>18</v>
      </c>
      <c r="J27" s="8">
        <v>9</v>
      </c>
      <c r="K27" s="8">
        <v>9</v>
      </c>
      <c r="L27" s="25"/>
      <c r="M27" s="24"/>
      <c r="N27" s="8"/>
      <c r="O27" s="25">
        <v>8</v>
      </c>
      <c r="P27" s="24">
        <v>10</v>
      </c>
      <c r="Q27" s="25"/>
      <c r="R27" s="24"/>
      <c r="S27" s="25"/>
      <c r="T27" s="24"/>
      <c r="U27" s="25"/>
    </row>
    <row r="28" spans="1:21" ht="45" x14ac:dyDescent="0.25">
      <c r="A28" s="20" t="s">
        <v>71</v>
      </c>
      <c r="B28" s="47" t="s">
        <v>83</v>
      </c>
      <c r="C28" s="31" t="str">
        <f>"-/дз"</f>
        <v>-/дз</v>
      </c>
      <c r="D28" s="34">
        <v>7</v>
      </c>
      <c r="E28" s="35">
        <v>7</v>
      </c>
      <c r="F28" s="34">
        <v>54</v>
      </c>
      <c r="G28" s="2">
        <f t="shared" ref="G28:G36" si="8">F28-I28</f>
        <v>46</v>
      </c>
      <c r="H28" s="35">
        <v>36</v>
      </c>
      <c r="I28" s="34">
        <f t="shared" ref="I28:I36" si="9">SUM(M28:U28)</f>
        <v>8</v>
      </c>
      <c r="J28" s="8">
        <v>6</v>
      </c>
      <c r="K28" s="8">
        <v>2</v>
      </c>
      <c r="L28" s="25"/>
      <c r="M28" s="24"/>
      <c r="N28" s="8"/>
      <c r="O28" s="25"/>
      <c r="P28" s="24"/>
      <c r="Q28" s="25"/>
      <c r="R28" s="24"/>
      <c r="S28" s="25"/>
      <c r="T28" s="24">
        <v>4</v>
      </c>
      <c r="U28" s="25">
        <v>4</v>
      </c>
    </row>
    <row r="29" spans="1:21" ht="30" x14ac:dyDescent="0.25">
      <c r="A29" s="20" t="s">
        <v>72</v>
      </c>
      <c r="B29" s="47" t="s">
        <v>84</v>
      </c>
      <c r="C29" s="31" t="str">
        <f>"э"</f>
        <v>э</v>
      </c>
      <c r="D29" s="34"/>
      <c r="E29" s="35"/>
      <c r="F29" s="34">
        <v>77</v>
      </c>
      <c r="G29" s="2">
        <f t="shared" si="8"/>
        <v>67</v>
      </c>
      <c r="H29" s="35">
        <v>51</v>
      </c>
      <c r="I29" s="34">
        <f t="shared" si="9"/>
        <v>10</v>
      </c>
      <c r="J29" s="8">
        <v>6</v>
      </c>
      <c r="K29" s="8">
        <v>4</v>
      </c>
      <c r="L29" s="25"/>
      <c r="M29" s="24">
        <v>4</v>
      </c>
      <c r="N29" s="8">
        <v>6</v>
      </c>
      <c r="O29" s="25"/>
      <c r="P29" s="24"/>
      <c r="Q29" s="25"/>
      <c r="R29" s="24"/>
      <c r="S29" s="25"/>
      <c r="T29" s="24"/>
      <c r="U29" s="25"/>
    </row>
    <row r="30" spans="1:21" ht="30" x14ac:dyDescent="0.25">
      <c r="A30" s="20" t="s">
        <v>73</v>
      </c>
      <c r="B30" s="47" t="s">
        <v>85</v>
      </c>
      <c r="C30" s="31" t="str">
        <f>"-/з"</f>
        <v>-/з</v>
      </c>
      <c r="D30" s="34">
        <v>7</v>
      </c>
      <c r="E30" s="35">
        <v>7</v>
      </c>
      <c r="F30" s="34">
        <v>104</v>
      </c>
      <c r="G30" s="2">
        <f t="shared" si="8"/>
        <v>90</v>
      </c>
      <c r="H30" s="35">
        <v>69</v>
      </c>
      <c r="I30" s="34">
        <f t="shared" si="9"/>
        <v>14</v>
      </c>
      <c r="J30" s="8">
        <v>4</v>
      </c>
      <c r="K30" s="8">
        <v>10</v>
      </c>
      <c r="L30" s="25"/>
      <c r="M30" s="24"/>
      <c r="N30" s="8"/>
      <c r="O30" s="25"/>
      <c r="P30" s="24"/>
      <c r="Q30" s="25"/>
      <c r="R30" s="24"/>
      <c r="S30" s="25"/>
      <c r="T30" s="24">
        <v>6</v>
      </c>
      <c r="U30" s="25">
        <v>8</v>
      </c>
    </row>
    <row r="31" spans="1:21" ht="30" x14ac:dyDescent="0.25">
      <c r="A31" s="20" t="s">
        <v>74</v>
      </c>
      <c r="B31" s="47" t="s">
        <v>86</v>
      </c>
      <c r="C31" s="31" t="str">
        <f>"-/дз"</f>
        <v>-/дз</v>
      </c>
      <c r="D31" s="34">
        <v>7</v>
      </c>
      <c r="E31" s="35">
        <v>7</v>
      </c>
      <c r="F31" s="34">
        <v>72</v>
      </c>
      <c r="G31" s="2">
        <f t="shared" si="8"/>
        <v>62</v>
      </c>
      <c r="H31" s="35">
        <v>48</v>
      </c>
      <c r="I31" s="34">
        <f t="shared" si="9"/>
        <v>10</v>
      </c>
      <c r="J31" s="8">
        <v>7</v>
      </c>
      <c r="K31" s="8">
        <v>3</v>
      </c>
      <c r="L31" s="25"/>
      <c r="M31" s="24"/>
      <c r="N31" s="8"/>
      <c r="O31" s="25"/>
      <c r="P31" s="24"/>
      <c r="Q31" s="25"/>
      <c r="R31" s="24"/>
      <c r="S31" s="25"/>
      <c r="T31" s="24">
        <v>4</v>
      </c>
      <c r="U31" s="25">
        <v>6</v>
      </c>
    </row>
    <row r="32" spans="1:21" ht="45" x14ac:dyDescent="0.25">
      <c r="A32" s="20" t="s">
        <v>75</v>
      </c>
      <c r="B32" s="47" t="s">
        <v>87</v>
      </c>
      <c r="C32" s="31" t="str">
        <f>"-/дз"</f>
        <v>-/дз</v>
      </c>
      <c r="D32" s="34">
        <v>7</v>
      </c>
      <c r="E32" s="35">
        <v>7</v>
      </c>
      <c r="F32" s="34">
        <v>72</v>
      </c>
      <c r="G32" s="2">
        <f t="shared" si="8"/>
        <v>62</v>
      </c>
      <c r="H32" s="35">
        <v>48</v>
      </c>
      <c r="I32" s="34">
        <f t="shared" si="9"/>
        <v>10</v>
      </c>
      <c r="J32" s="8">
        <v>5</v>
      </c>
      <c r="K32" s="8">
        <v>5</v>
      </c>
      <c r="L32" s="25"/>
      <c r="M32" s="24"/>
      <c r="N32" s="8"/>
      <c r="O32" s="25"/>
      <c r="P32" s="24"/>
      <c r="Q32" s="25"/>
      <c r="R32" s="24"/>
      <c r="S32" s="25"/>
      <c r="T32" s="24">
        <v>4</v>
      </c>
      <c r="U32" s="25">
        <v>6</v>
      </c>
    </row>
    <row r="33" spans="1:21" ht="30" x14ac:dyDescent="0.25">
      <c r="A33" s="20" t="s">
        <v>76</v>
      </c>
      <c r="B33" s="47" t="s">
        <v>88</v>
      </c>
      <c r="C33" s="31" t="str">
        <f>"-/-/дз"</f>
        <v>-/-/дз</v>
      </c>
      <c r="D33" s="34">
        <v>2.2999999999999998</v>
      </c>
      <c r="E33" s="35">
        <v>2.2999999999999998</v>
      </c>
      <c r="F33" s="34">
        <v>108</v>
      </c>
      <c r="G33" s="2">
        <f t="shared" si="8"/>
        <v>92</v>
      </c>
      <c r="H33" s="35">
        <v>72</v>
      </c>
      <c r="I33" s="34">
        <f t="shared" si="9"/>
        <v>16</v>
      </c>
      <c r="J33" s="8">
        <v>9</v>
      </c>
      <c r="K33" s="8">
        <v>7</v>
      </c>
      <c r="L33" s="25"/>
      <c r="M33" s="24"/>
      <c r="N33" s="8"/>
      <c r="O33" s="25">
        <v>5</v>
      </c>
      <c r="P33" s="24">
        <v>6</v>
      </c>
      <c r="Q33" s="25">
        <v>5</v>
      </c>
      <c r="R33" s="24"/>
      <c r="S33" s="25"/>
      <c r="T33" s="24"/>
      <c r="U33" s="25"/>
    </row>
    <row r="34" spans="1:21" ht="45" x14ac:dyDescent="0.25">
      <c r="A34" s="20" t="s">
        <v>77</v>
      </c>
      <c r="B34" s="47" t="s">
        <v>89</v>
      </c>
      <c r="C34" s="31" t="str">
        <f>"-/з"</f>
        <v>-/з</v>
      </c>
      <c r="D34" s="34">
        <v>3</v>
      </c>
      <c r="E34" s="35">
        <v>3</v>
      </c>
      <c r="F34" s="34">
        <v>81</v>
      </c>
      <c r="G34" s="2">
        <f t="shared" si="8"/>
        <v>70</v>
      </c>
      <c r="H34" s="35">
        <v>54</v>
      </c>
      <c r="I34" s="34">
        <f t="shared" si="9"/>
        <v>11</v>
      </c>
      <c r="J34" s="8">
        <v>7</v>
      </c>
      <c r="K34" s="8">
        <v>4</v>
      </c>
      <c r="L34" s="25"/>
      <c r="M34" s="24"/>
      <c r="N34" s="8"/>
      <c r="O34" s="25"/>
      <c r="P34" s="24">
        <v>6</v>
      </c>
      <c r="Q34" s="25">
        <v>5</v>
      </c>
      <c r="R34" s="24"/>
      <c r="S34" s="25"/>
      <c r="T34" s="24"/>
      <c r="U34" s="25"/>
    </row>
    <row r="35" spans="1:21" ht="30" x14ac:dyDescent="0.25">
      <c r="A35" s="20" t="s">
        <v>78</v>
      </c>
      <c r="B35" s="47" t="s">
        <v>90</v>
      </c>
      <c r="C35" s="31" t="str">
        <f>"з/-/дз"</f>
        <v>з/-/дз</v>
      </c>
      <c r="D35" s="34">
        <v>7</v>
      </c>
      <c r="E35" s="35">
        <v>7</v>
      </c>
      <c r="F35" s="34">
        <v>151</v>
      </c>
      <c r="G35" s="2">
        <f t="shared" si="8"/>
        <v>130</v>
      </c>
      <c r="H35" s="35">
        <v>102</v>
      </c>
      <c r="I35" s="34">
        <f t="shared" si="9"/>
        <v>21</v>
      </c>
      <c r="J35" s="8">
        <v>11</v>
      </c>
      <c r="K35" s="8">
        <v>10</v>
      </c>
      <c r="L35" s="25"/>
      <c r="M35" s="24"/>
      <c r="N35" s="8"/>
      <c r="O35" s="25"/>
      <c r="P35" s="24"/>
      <c r="Q35" s="25"/>
      <c r="R35" s="24"/>
      <c r="S35" s="25">
        <v>5</v>
      </c>
      <c r="T35" s="24">
        <v>8</v>
      </c>
      <c r="U35" s="25">
        <v>8</v>
      </c>
    </row>
    <row r="36" spans="1:21" ht="30" x14ac:dyDescent="0.25">
      <c r="A36" s="20" t="s">
        <v>79</v>
      </c>
      <c r="B36" s="47" t="s">
        <v>91</v>
      </c>
      <c r="C36" s="31" t="str">
        <f>"дз"</f>
        <v>дз</v>
      </c>
      <c r="D36" s="34"/>
      <c r="E36" s="35"/>
      <c r="F36" s="34">
        <v>54</v>
      </c>
      <c r="G36" s="2">
        <f t="shared" si="8"/>
        <v>46</v>
      </c>
      <c r="H36" s="35">
        <v>36</v>
      </c>
      <c r="I36" s="34">
        <f t="shared" si="9"/>
        <v>8</v>
      </c>
      <c r="J36" s="8">
        <v>6</v>
      </c>
      <c r="K36" s="8">
        <v>2</v>
      </c>
      <c r="L36" s="25"/>
      <c r="M36" s="24"/>
      <c r="N36" s="8"/>
      <c r="O36" s="25"/>
      <c r="P36" s="24"/>
      <c r="Q36" s="25"/>
      <c r="R36" s="24">
        <v>8</v>
      </c>
      <c r="S36" s="25"/>
      <c r="T36" s="24"/>
      <c r="U36" s="25"/>
    </row>
    <row r="37" spans="1:21" x14ac:dyDescent="0.25">
      <c r="A37" s="20"/>
      <c r="B37" s="47"/>
      <c r="C37" s="31"/>
      <c r="D37" s="34"/>
      <c r="E37" s="35"/>
      <c r="F37" s="34"/>
      <c r="G37" s="2"/>
      <c r="H37" s="35"/>
      <c r="I37" s="34"/>
      <c r="J37" s="8"/>
      <c r="K37" s="8"/>
      <c r="L37" s="25"/>
      <c r="M37" s="24"/>
      <c r="N37" s="8"/>
      <c r="O37" s="25"/>
      <c r="P37" s="24"/>
      <c r="Q37" s="25"/>
      <c r="R37" s="24"/>
      <c r="S37" s="25"/>
      <c r="T37" s="24"/>
      <c r="U37" s="25"/>
    </row>
    <row r="38" spans="1:21" ht="15.75" thickBot="1" x14ac:dyDescent="0.3">
      <c r="A38" s="21"/>
      <c r="B38" s="49"/>
      <c r="C38" s="50"/>
      <c r="D38" s="51"/>
      <c r="E38" s="52"/>
      <c r="F38" s="56"/>
      <c r="G38" s="43"/>
      <c r="H38" s="57"/>
      <c r="I38" s="56"/>
      <c r="J38" s="58"/>
      <c r="K38" s="58"/>
      <c r="L38" s="59"/>
      <c r="M38" s="26"/>
      <c r="N38" s="29"/>
      <c r="O38" s="27"/>
      <c r="P38" s="26"/>
      <c r="Q38" s="27"/>
      <c r="R38" s="26"/>
      <c r="S38" s="27"/>
      <c r="T38" s="26"/>
      <c r="U38" s="27"/>
    </row>
    <row r="39" spans="1:21" ht="30.75" thickBot="1" x14ac:dyDescent="0.3">
      <c r="A39" s="91" t="s">
        <v>92</v>
      </c>
      <c r="B39" s="92" t="s">
        <v>93</v>
      </c>
      <c r="C39" s="93" t="s">
        <v>94</v>
      </c>
      <c r="D39" s="94"/>
      <c r="E39" s="95"/>
      <c r="F39" s="102">
        <f>SUM(F40,F47,F69,F74,F61)</f>
        <v>3046</v>
      </c>
      <c r="G39" s="103">
        <f t="shared" ref="G39:K39" si="10">SUM(G40,G47,G69,G74,G61)</f>
        <v>2716</v>
      </c>
      <c r="H39" s="104">
        <f t="shared" si="10"/>
        <v>2307</v>
      </c>
      <c r="I39" s="102">
        <f t="shared" si="10"/>
        <v>330</v>
      </c>
      <c r="J39" s="103">
        <f t="shared" si="10"/>
        <v>185</v>
      </c>
      <c r="K39" s="103">
        <f t="shared" si="10"/>
        <v>145</v>
      </c>
      <c r="L39" s="105"/>
      <c r="M39" s="99"/>
      <c r="N39" s="100"/>
      <c r="O39" s="101"/>
      <c r="P39" s="99"/>
      <c r="Q39" s="101"/>
      <c r="R39" s="99"/>
      <c r="S39" s="101"/>
      <c r="T39" s="94"/>
      <c r="U39" s="101"/>
    </row>
    <row r="40" spans="1:21" ht="61.5" customHeight="1" thickBot="1" x14ac:dyDescent="0.3">
      <c r="A40" s="70" t="s">
        <v>95</v>
      </c>
      <c r="B40" s="71" t="s">
        <v>96</v>
      </c>
      <c r="C40" s="72" t="s">
        <v>176</v>
      </c>
      <c r="D40" s="73"/>
      <c r="E40" s="74"/>
      <c r="F40" s="83">
        <f t="shared" ref="F40:K40" si="11">SUM(F41:F46)</f>
        <v>537</v>
      </c>
      <c r="G40" s="84">
        <f t="shared" si="11"/>
        <v>481</v>
      </c>
      <c r="H40" s="85">
        <f t="shared" si="11"/>
        <v>406</v>
      </c>
      <c r="I40" s="83">
        <f t="shared" si="11"/>
        <v>56</v>
      </c>
      <c r="J40" s="84">
        <f t="shared" si="11"/>
        <v>29</v>
      </c>
      <c r="K40" s="84">
        <f t="shared" si="11"/>
        <v>27</v>
      </c>
      <c r="L40" s="86"/>
      <c r="M40" s="79"/>
      <c r="N40" s="80"/>
      <c r="O40" s="81"/>
      <c r="P40" s="79"/>
      <c r="Q40" s="81"/>
      <c r="R40" s="79"/>
      <c r="S40" s="82" t="s">
        <v>178</v>
      </c>
      <c r="T40" s="73"/>
      <c r="U40" s="81"/>
    </row>
    <row r="41" spans="1:21" ht="30" x14ac:dyDescent="0.25">
      <c r="A41" s="19" t="s">
        <v>97</v>
      </c>
      <c r="B41" s="54" t="s">
        <v>102</v>
      </c>
      <c r="C41" s="30" t="str">
        <f>"-/-/-/э"</f>
        <v>-/-/-/э</v>
      </c>
      <c r="D41" s="32" t="s">
        <v>106</v>
      </c>
      <c r="E41" s="33">
        <v>3.5</v>
      </c>
      <c r="F41" s="32">
        <v>183</v>
      </c>
      <c r="G41" s="36">
        <f>F41-I41</f>
        <v>157</v>
      </c>
      <c r="H41" s="33">
        <v>122</v>
      </c>
      <c r="I41" s="5">
        <f>SUM(M41:U41)</f>
        <v>26</v>
      </c>
      <c r="J41" s="28">
        <v>17</v>
      </c>
      <c r="K41" s="28">
        <v>9</v>
      </c>
      <c r="L41" s="23"/>
      <c r="M41" s="22"/>
      <c r="N41" s="28"/>
      <c r="O41" s="23"/>
      <c r="P41" s="22">
        <v>4</v>
      </c>
      <c r="Q41" s="23">
        <v>6</v>
      </c>
      <c r="R41" s="22">
        <v>8</v>
      </c>
      <c r="S41" s="23">
        <v>8</v>
      </c>
      <c r="T41" s="22"/>
      <c r="U41" s="23"/>
    </row>
    <row r="42" spans="1:21" ht="63" customHeight="1" x14ac:dyDescent="0.25">
      <c r="A42" s="20" t="s">
        <v>98</v>
      </c>
      <c r="B42" s="47" t="s">
        <v>103</v>
      </c>
      <c r="C42" s="31" t="str">
        <f>"з/-/дз"</f>
        <v>з/-/дз</v>
      </c>
      <c r="D42" s="34">
        <v>5</v>
      </c>
      <c r="E42" s="35">
        <v>5</v>
      </c>
      <c r="F42" s="34">
        <v>156</v>
      </c>
      <c r="G42" s="2">
        <f>F42-I42</f>
        <v>134</v>
      </c>
      <c r="H42" s="35">
        <v>104</v>
      </c>
      <c r="I42" s="34">
        <f>SUM(M42:U42)</f>
        <v>22</v>
      </c>
      <c r="J42" s="8">
        <v>12</v>
      </c>
      <c r="K42" s="8">
        <v>10</v>
      </c>
      <c r="L42" s="25"/>
      <c r="M42" s="24"/>
      <c r="N42" s="8"/>
      <c r="O42" s="25"/>
      <c r="P42" s="24"/>
      <c r="Q42" s="25">
        <v>6</v>
      </c>
      <c r="R42" s="24">
        <v>6</v>
      </c>
      <c r="S42" s="25">
        <v>10</v>
      </c>
      <c r="T42" s="24"/>
      <c r="U42" s="25"/>
    </row>
    <row r="43" spans="1:21" ht="60" x14ac:dyDescent="0.25">
      <c r="A43" s="20" t="s">
        <v>99</v>
      </c>
      <c r="B43" s="47" t="s">
        <v>104</v>
      </c>
      <c r="C43" s="31" t="str">
        <f>"-/дз"</f>
        <v>-/дз</v>
      </c>
      <c r="D43" s="34">
        <v>5</v>
      </c>
      <c r="E43" s="35">
        <v>5</v>
      </c>
      <c r="F43" s="34">
        <v>54</v>
      </c>
      <c r="G43" s="2">
        <f t="shared" ref="G43" si="12">F43-I43</f>
        <v>46</v>
      </c>
      <c r="H43" s="35">
        <v>36</v>
      </c>
      <c r="I43" s="34">
        <f>SUM(M43:U43)</f>
        <v>8</v>
      </c>
      <c r="J43" s="8">
        <v>0</v>
      </c>
      <c r="K43" s="8">
        <v>8</v>
      </c>
      <c r="L43" s="25"/>
      <c r="M43" s="24"/>
      <c r="N43" s="8"/>
      <c r="O43" s="25"/>
      <c r="P43" s="24"/>
      <c r="Q43" s="25"/>
      <c r="R43" s="24">
        <v>4</v>
      </c>
      <c r="S43" s="25">
        <v>4</v>
      </c>
      <c r="T43" s="24"/>
      <c r="U43" s="25"/>
    </row>
    <row r="44" spans="1:21" x14ac:dyDescent="0.25">
      <c r="A44" s="20" t="s">
        <v>100</v>
      </c>
      <c r="B44" s="47" t="s">
        <v>105</v>
      </c>
      <c r="C44" s="31" t="str">
        <f>"з"</f>
        <v>з</v>
      </c>
      <c r="D44" s="34"/>
      <c r="E44" s="35"/>
      <c r="F44" s="34">
        <f>SUM(M44:U44)</f>
        <v>72</v>
      </c>
      <c r="G44" s="2">
        <f>SUM(M44:U44)</f>
        <v>72</v>
      </c>
      <c r="H44" s="35">
        <f>SUM(M44:U44)</f>
        <v>72</v>
      </c>
      <c r="I44" s="34"/>
      <c r="J44" s="8"/>
      <c r="K44" s="8"/>
      <c r="L44" s="25"/>
      <c r="M44" s="24"/>
      <c r="N44" s="8"/>
      <c r="O44" s="25"/>
      <c r="P44" s="24"/>
      <c r="Q44" s="25"/>
      <c r="R44" s="24">
        <v>72</v>
      </c>
      <c r="S44" s="25"/>
      <c r="T44" s="24"/>
      <c r="U44" s="25"/>
    </row>
    <row r="45" spans="1:21" ht="30" x14ac:dyDescent="0.25">
      <c r="A45" s="20" t="s">
        <v>101</v>
      </c>
      <c r="B45" s="47" t="s">
        <v>182</v>
      </c>
      <c r="C45" s="31" t="str">
        <f>"дз"</f>
        <v>дз</v>
      </c>
      <c r="D45" s="34"/>
      <c r="E45" s="35"/>
      <c r="F45" s="66">
        <f>SUM(M45:U45)</f>
        <v>72</v>
      </c>
      <c r="G45" s="67">
        <f>SUM(M45:U45)</f>
        <v>72</v>
      </c>
      <c r="H45" s="35">
        <f>SUM(M45:U45)</f>
        <v>72</v>
      </c>
      <c r="I45" s="34"/>
      <c r="J45" s="8"/>
      <c r="K45" s="8"/>
      <c r="L45" s="25"/>
      <c r="M45" s="24"/>
      <c r="N45" s="8"/>
      <c r="O45" s="25"/>
      <c r="P45" s="24"/>
      <c r="Q45" s="25"/>
      <c r="R45" s="24">
        <v>72</v>
      </c>
      <c r="S45" s="25"/>
      <c r="T45" s="24"/>
      <c r="U45" s="25"/>
    </row>
    <row r="46" spans="1:21" ht="15.75" thickBot="1" x14ac:dyDescent="0.3">
      <c r="A46" s="20"/>
      <c r="B46" s="47"/>
      <c r="C46" s="31"/>
      <c r="D46" s="34"/>
      <c r="E46" s="35"/>
      <c r="F46" s="34"/>
      <c r="G46" s="2"/>
      <c r="H46" s="35"/>
      <c r="I46" s="34"/>
      <c r="J46" s="8"/>
      <c r="K46" s="8"/>
      <c r="L46" s="25"/>
      <c r="M46" s="24"/>
      <c r="N46" s="8"/>
      <c r="O46" s="25"/>
      <c r="P46" s="24"/>
      <c r="Q46" s="25"/>
      <c r="R46" s="24"/>
      <c r="S46" s="25"/>
      <c r="T46" s="24"/>
      <c r="U46" s="25"/>
    </row>
    <row r="47" spans="1:21" ht="45.75" thickBot="1" x14ac:dyDescent="0.3">
      <c r="A47" s="70" t="s">
        <v>107</v>
      </c>
      <c r="B47" s="71" t="s">
        <v>108</v>
      </c>
      <c r="C47" s="72" t="s">
        <v>109</v>
      </c>
      <c r="D47" s="73"/>
      <c r="E47" s="74"/>
      <c r="F47" s="75">
        <f>SUM(F48:F60)</f>
        <v>1165</v>
      </c>
      <c r="G47" s="76">
        <f t="shared" ref="G47:K47" si="13">SUM(G48:G60)</f>
        <v>1046</v>
      </c>
      <c r="H47" s="77">
        <f t="shared" si="13"/>
        <v>896</v>
      </c>
      <c r="I47" s="75">
        <f t="shared" si="13"/>
        <v>119</v>
      </c>
      <c r="J47" s="76">
        <f t="shared" si="13"/>
        <v>54</v>
      </c>
      <c r="K47" s="76">
        <f t="shared" si="13"/>
        <v>65</v>
      </c>
      <c r="L47" s="78"/>
      <c r="M47" s="79"/>
      <c r="N47" s="80"/>
      <c r="O47" s="81"/>
      <c r="P47" s="79"/>
      <c r="Q47" s="81"/>
      <c r="R47" s="79"/>
      <c r="S47" s="82" t="s">
        <v>178</v>
      </c>
      <c r="T47" s="73"/>
      <c r="U47" s="81"/>
    </row>
    <row r="48" spans="1:21" ht="58.5" customHeight="1" x14ac:dyDescent="0.25">
      <c r="A48" s="19" t="s">
        <v>110</v>
      </c>
      <c r="B48" s="54" t="s">
        <v>116</v>
      </c>
      <c r="C48" s="30" t="str">
        <f>"-/э/-/-/э"</f>
        <v>-/э/-/-/э</v>
      </c>
      <c r="D48" s="32" t="s">
        <v>132</v>
      </c>
      <c r="E48" s="33">
        <v>4.5</v>
      </c>
      <c r="F48" s="32">
        <v>185</v>
      </c>
      <c r="G48" s="36">
        <f t="shared" ref="G48:G50" si="14">F48-I48</f>
        <v>157</v>
      </c>
      <c r="H48" s="33">
        <v>124</v>
      </c>
      <c r="I48" s="5">
        <f>SUM(M48:U48)</f>
        <v>28</v>
      </c>
      <c r="J48" s="28">
        <v>20</v>
      </c>
      <c r="K48" s="28">
        <v>8</v>
      </c>
      <c r="L48" s="23"/>
      <c r="M48" s="22"/>
      <c r="N48" s="28"/>
      <c r="O48" s="23">
        <v>6</v>
      </c>
      <c r="P48" s="22">
        <v>6</v>
      </c>
      <c r="Q48" s="23">
        <v>6</v>
      </c>
      <c r="R48" s="22">
        <v>6</v>
      </c>
      <c r="S48" s="23">
        <v>4</v>
      </c>
      <c r="T48" s="22"/>
      <c r="U48" s="23"/>
    </row>
    <row r="49" spans="1:21" ht="45.75" customHeight="1" x14ac:dyDescent="0.25">
      <c r="A49" s="20" t="s">
        <v>111</v>
      </c>
      <c r="B49" s="47" t="s">
        <v>117</v>
      </c>
      <c r="C49" s="31" t="str">
        <f>"-/дз"</f>
        <v>-/дз</v>
      </c>
      <c r="D49" s="34">
        <v>2</v>
      </c>
      <c r="E49" s="35"/>
      <c r="F49" s="34">
        <v>54</v>
      </c>
      <c r="G49" s="2">
        <f t="shared" si="14"/>
        <v>46</v>
      </c>
      <c r="H49" s="35">
        <v>36</v>
      </c>
      <c r="I49" s="34">
        <f>SUM(M49:U49)</f>
        <v>8</v>
      </c>
      <c r="J49" s="8">
        <v>6</v>
      </c>
      <c r="K49" s="8">
        <v>2</v>
      </c>
      <c r="L49" s="25"/>
      <c r="M49" s="24"/>
      <c r="N49" s="8"/>
      <c r="O49" s="25">
        <v>4</v>
      </c>
      <c r="P49" s="24">
        <v>4</v>
      </c>
      <c r="Q49" s="25"/>
      <c r="R49" s="24"/>
      <c r="S49" s="25"/>
      <c r="T49" s="24"/>
      <c r="U49" s="25"/>
    </row>
    <row r="50" spans="1:21" ht="75" x14ac:dyDescent="0.25">
      <c r="A50" s="20" t="s">
        <v>112</v>
      </c>
      <c r="B50" s="47" t="s">
        <v>118</v>
      </c>
      <c r="C50" s="31" t="str">
        <f>"-/-/э"</f>
        <v>-/-/э</v>
      </c>
      <c r="D50" s="34">
        <v>4.5</v>
      </c>
      <c r="E50" s="35">
        <v>5</v>
      </c>
      <c r="F50" s="34">
        <v>144</v>
      </c>
      <c r="G50" s="2">
        <f t="shared" si="14"/>
        <v>124</v>
      </c>
      <c r="H50" s="35">
        <v>96</v>
      </c>
      <c r="I50" s="34">
        <f>SUM(M50:U50)</f>
        <v>20</v>
      </c>
      <c r="J50" s="8">
        <v>12</v>
      </c>
      <c r="K50" s="8">
        <v>8</v>
      </c>
      <c r="L50" s="25"/>
      <c r="M50" s="24"/>
      <c r="N50" s="8"/>
      <c r="O50" s="25"/>
      <c r="P50" s="24"/>
      <c r="Q50" s="25">
        <v>6</v>
      </c>
      <c r="R50" s="24">
        <v>6</v>
      </c>
      <c r="S50" s="25">
        <v>8</v>
      </c>
      <c r="T50" s="24"/>
      <c r="U50" s="25"/>
    </row>
    <row r="51" spans="1:21" ht="45" x14ac:dyDescent="0.25">
      <c r="A51" s="20" t="s">
        <v>113</v>
      </c>
      <c r="B51" s="47" t="s">
        <v>119</v>
      </c>
      <c r="C51" s="31" t="str">
        <f>"-/з/-/дз"</f>
        <v>-/з/-/дз</v>
      </c>
      <c r="D51" s="34">
        <v>3.5</v>
      </c>
      <c r="E51" s="35"/>
      <c r="F51" s="34">
        <v>186</v>
      </c>
      <c r="G51" s="2">
        <f t="shared" ref="G51:G53" si="15">F51-I51</f>
        <v>158</v>
      </c>
      <c r="H51" s="35">
        <v>124</v>
      </c>
      <c r="I51" s="34">
        <f t="shared" ref="I51:I53" si="16">SUM(M51:U51)</f>
        <v>28</v>
      </c>
      <c r="J51" s="8">
        <v>0</v>
      </c>
      <c r="K51" s="8">
        <v>28</v>
      </c>
      <c r="L51" s="25"/>
      <c r="M51" s="24"/>
      <c r="N51" s="8"/>
      <c r="O51" s="25"/>
      <c r="P51" s="24">
        <v>4</v>
      </c>
      <c r="Q51" s="25">
        <v>8</v>
      </c>
      <c r="R51" s="24">
        <v>8</v>
      </c>
      <c r="S51" s="25">
        <v>8</v>
      </c>
      <c r="T51" s="24"/>
      <c r="U51" s="25"/>
    </row>
    <row r="52" spans="1:21" ht="45" x14ac:dyDescent="0.25">
      <c r="A52" s="20" t="s">
        <v>114</v>
      </c>
      <c r="B52" s="47" t="s">
        <v>120</v>
      </c>
      <c r="C52" s="31" t="str">
        <f>"-/з/-/э"</f>
        <v>-/з/-/э</v>
      </c>
      <c r="D52" s="34">
        <v>3.5</v>
      </c>
      <c r="E52" s="35">
        <v>5</v>
      </c>
      <c r="F52" s="34">
        <v>159</v>
      </c>
      <c r="G52" s="2">
        <f t="shared" si="15"/>
        <v>136</v>
      </c>
      <c r="H52" s="35">
        <v>105</v>
      </c>
      <c r="I52" s="34">
        <f t="shared" si="16"/>
        <v>23</v>
      </c>
      <c r="J52" s="8">
        <v>10</v>
      </c>
      <c r="K52" s="8">
        <v>13</v>
      </c>
      <c r="L52" s="25"/>
      <c r="M52" s="24"/>
      <c r="N52" s="8"/>
      <c r="O52" s="25"/>
      <c r="P52" s="24">
        <v>6</v>
      </c>
      <c r="Q52" s="25">
        <v>4</v>
      </c>
      <c r="R52" s="24">
        <v>6</v>
      </c>
      <c r="S52" s="25">
        <v>7</v>
      </c>
      <c r="T52" s="24"/>
      <c r="U52" s="25"/>
    </row>
    <row r="53" spans="1:21" ht="45" x14ac:dyDescent="0.25">
      <c r="A53" s="20" t="s">
        <v>115</v>
      </c>
      <c r="B53" s="47" t="s">
        <v>121</v>
      </c>
      <c r="C53" s="31" t="str">
        <f>"-/э"</f>
        <v>-/э</v>
      </c>
      <c r="D53" s="34">
        <v>1</v>
      </c>
      <c r="E53" s="35"/>
      <c r="F53" s="34">
        <v>77</v>
      </c>
      <c r="G53" s="2">
        <f t="shared" si="15"/>
        <v>65</v>
      </c>
      <c r="H53" s="35">
        <v>51</v>
      </c>
      <c r="I53" s="34">
        <f t="shared" si="16"/>
        <v>12</v>
      </c>
      <c r="J53" s="8">
        <v>6</v>
      </c>
      <c r="K53" s="8">
        <v>6</v>
      </c>
      <c r="L53" s="25"/>
      <c r="M53" s="24"/>
      <c r="N53" s="8">
        <v>8</v>
      </c>
      <c r="O53" s="25">
        <v>4</v>
      </c>
      <c r="P53" s="24"/>
      <c r="Q53" s="25"/>
      <c r="R53" s="24"/>
      <c r="S53" s="25"/>
      <c r="T53" s="24"/>
      <c r="U53" s="25"/>
    </row>
    <row r="54" spans="1:21" x14ac:dyDescent="0.25">
      <c r="A54" s="20" t="s">
        <v>122</v>
      </c>
      <c r="B54" s="47" t="s">
        <v>105</v>
      </c>
      <c r="C54" s="31" t="str">
        <f>"з"</f>
        <v>з</v>
      </c>
      <c r="D54" s="34"/>
      <c r="E54" s="35"/>
      <c r="F54" s="68">
        <f t="shared" ref="F54:F59" si="17">SUM(M54:U54)</f>
        <v>108</v>
      </c>
      <c r="G54" s="69">
        <f t="shared" ref="G54:G59" si="18">SUM(M54:U54)</f>
        <v>108</v>
      </c>
      <c r="H54" s="35">
        <f t="shared" ref="H54:H59" si="19">SUM(M54:U54)</f>
        <v>108</v>
      </c>
      <c r="I54" s="34"/>
      <c r="J54" s="8"/>
      <c r="K54" s="8"/>
      <c r="L54" s="25"/>
      <c r="M54" s="24"/>
      <c r="N54" s="8"/>
      <c r="O54" s="25"/>
      <c r="P54" s="24">
        <v>72</v>
      </c>
      <c r="Q54" s="25">
        <v>36</v>
      </c>
      <c r="R54" s="24"/>
      <c r="S54" s="25"/>
      <c r="T54" s="24"/>
      <c r="U54" s="25"/>
    </row>
    <row r="55" spans="1:21" ht="30" hidden="1" x14ac:dyDescent="0.25">
      <c r="A55" s="20" t="s">
        <v>123</v>
      </c>
      <c r="B55" s="47" t="s">
        <v>125</v>
      </c>
      <c r="C55" s="31"/>
      <c r="D55" s="34"/>
      <c r="E55" s="35"/>
      <c r="F55" s="66">
        <f t="shared" si="17"/>
        <v>0</v>
      </c>
      <c r="G55" s="67">
        <f t="shared" si="18"/>
        <v>0</v>
      </c>
      <c r="H55" s="35">
        <f t="shared" si="19"/>
        <v>0</v>
      </c>
      <c r="I55" s="34"/>
      <c r="J55" s="8"/>
      <c r="K55" s="8"/>
      <c r="L55" s="25"/>
      <c r="M55" s="24"/>
      <c r="N55" s="8"/>
      <c r="O55" s="25"/>
      <c r="P55" s="24"/>
      <c r="Q55" s="25"/>
      <c r="R55" s="24"/>
      <c r="S55" s="25"/>
      <c r="T55" s="24"/>
      <c r="U55" s="25"/>
    </row>
    <row r="56" spans="1:21" ht="30" hidden="1" x14ac:dyDescent="0.25">
      <c r="A56" s="20" t="s">
        <v>124</v>
      </c>
      <c r="B56" s="47" t="s">
        <v>126</v>
      </c>
      <c r="C56" s="31"/>
      <c r="D56" s="34"/>
      <c r="E56" s="35"/>
      <c r="F56" s="66">
        <f t="shared" si="17"/>
        <v>0</v>
      </c>
      <c r="G56" s="67">
        <f t="shared" si="18"/>
        <v>0</v>
      </c>
      <c r="H56" s="35">
        <f t="shared" si="19"/>
        <v>0</v>
      </c>
      <c r="I56" s="34"/>
      <c r="J56" s="8"/>
      <c r="K56" s="8"/>
      <c r="L56" s="25"/>
      <c r="M56" s="24"/>
      <c r="N56" s="8"/>
      <c r="O56" s="25"/>
      <c r="P56" s="24"/>
      <c r="Q56" s="25"/>
      <c r="R56" s="24"/>
      <c r="S56" s="25"/>
      <c r="T56" s="24"/>
      <c r="U56" s="25"/>
    </row>
    <row r="57" spans="1:21" ht="30" x14ac:dyDescent="0.25">
      <c r="A57" s="20" t="s">
        <v>127</v>
      </c>
      <c r="B57" s="47" t="s">
        <v>182</v>
      </c>
      <c r="C57" s="31" t="str">
        <f>"дз"</f>
        <v>дз</v>
      </c>
      <c r="D57" s="34"/>
      <c r="E57" s="35"/>
      <c r="F57" s="68">
        <f t="shared" si="17"/>
        <v>252</v>
      </c>
      <c r="G57" s="69">
        <f t="shared" si="18"/>
        <v>252</v>
      </c>
      <c r="H57" s="35">
        <f t="shared" si="19"/>
        <v>252</v>
      </c>
      <c r="I57" s="34"/>
      <c r="J57" s="8"/>
      <c r="K57" s="8"/>
      <c r="L57" s="25"/>
      <c r="M57" s="24"/>
      <c r="N57" s="8"/>
      <c r="O57" s="25"/>
      <c r="P57" s="24"/>
      <c r="Q57" s="25">
        <v>252</v>
      </c>
      <c r="R57" s="24"/>
      <c r="S57" s="25"/>
      <c r="T57" s="24"/>
      <c r="U57" s="25"/>
    </row>
    <row r="58" spans="1:21" hidden="1" x14ac:dyDescent="0.25">
      <c r="A58" s="20" t="s">
        <v>128</v>
      </c>
      <c r="B58" s="47" t="s">
        <v>130</v>
      </c>
      <c r="C58" s="31"/>
      <c r="D58" s="34"/>
      <c r="E58" s="35"/>
      <c r="F58" s="66">
        <f t="shared" si="17"/>
        <v>0</v>
      </c>
      <c r="G58" s="67">
        <f t="shared" si="18"/>
        <v>0</v>
      </c>
      <c r="H58" s="35">
        <f t="shared" si="19"/>
        <v>0</v>
      </c>
      <c r="I58" s="34"/>
      <c r="J58" s="8"/>
      <c r="K58" s="8"/>
      <c r="L58" s="25"/>
      <c r="M58" s="24"/>
      <c r="N58" s="8"/>
      <c r="O58" s="25"/>
      <c r="P58" s="24"/>
      <c r="Q58" s="25"/>
      <c r="R58" s="24"/>
      <c r="S58" s="25"/>
      <c r="T58" s="24"/>
      <c r="U58" s="25"/>
    </row>
    <row r="59" spans="1:21" hidden="1" x14ac:dyDescent="0.25">
      <c r="A59" s="20" t="s">
        <v>129</v>
      </c>
      <c r="B59" s="47" t="s">
        <v>131</v>
      </c>
      <c r="C59" s="31"/>
      <c r="D59" s="34"/>
      <c r="E59" s="35"/>
      <c r="F59" s="66">
        <f t="shared" si="17"/>
        <v>0</v>
      </c>
      <c r="G59" s="67">
        <f t="shared" si="18"/>
        <v>0</v>
      </c>
      <c r="H59" s="35">
        <f t="shared" si="19"/>
        <v>0</v>
      </c>
      <c r="I59" s="34"/>
      <c r="J59" s="8"/>
      <c r="K59" s="8"/>
      <c r="L59" s="25"/>
      <c r="M59" s="24"/>
      <c r="N59" s="8"/>
      <c r="O59" s="25"/>
      <c r="P59" s="24"/>
      <c r="Q59" s="25"/>
      <c r="R59" s="24"/>
      <c r="S59" s="25"/>
      <c r="T59" s="24"/>
      <c r="U59" s="25"/>
    </row>
    <row r="60" spans="1:21" ht="15.75" thickBot="1" x14ac:dyDescent="0.3">
      <c r="A60" s="21"/>
      <c r="B60" s="49"/>
      <c r="C60" s="50"/>
      <c r="D60" s="51"/>
      <c r="E60" s="52"/>
      <c r="F60" s="51"/>
      <c r="G60" s="53"/>
      <c r="H60" s="52"/>
      <c r="I60" s="51"/>
      <c r="J60" s="29"/>
      <c r="K60" s="29"/>
      <c r="L60" s="27"/>
      <c r="M60" s="26"/>
      <c r="N60" s="29"/>
      <c r="O60" s="27"/>
      <c r="P60" s="26"/>
      <c r="Q60" s="27"/>
      <c r="R60" s="26"/>
      <c r="S60" s="27"/>
      <c r="T60" s="26"/>
      <c r="U60" s="27"/>
    </row>
    <row r="61" spans="1:21" ht="75.75" thickBot="1" x14ac:dyDescent="0.3">
      <c r="A61" s="70" t="s">
        <v>133</v>
      </c>
      <c r="B61" s="71" t="s">
        <v>140</v>
      </c>
      <c r="C61" s="72" t="s">
        <v>141</v>
      </c>
      <c r="D61" s="73"/>
      <c r="E61" s="74"/>
      <c r="F61" s="75">
        <f t="shared" ref="F61:K61" si="20">SUM(F62:F68)</f>
        <v>1008</v>
      </c>
      <c r="G61" s="76">
        <f t="shared" si="20"/>
        <v>893</v>
      </c>
      <c r="H61" s="77">
        <f t="shared" si="20"/>
        <v>753</v>
      </c>
      <c r="I61" s="75">
        <f t="shared" si="20"/>
        <v>115</v>
      </c>
      <c r="J61" s="76">
        <f t="shared" si="20"/>
        <v>79</v>
      </c>
      <c r="K61" s="76">
        <f t="shared" si="20"/>
        <v>36</v>
      </c>
      <c r="L61" s="78"/>
      <c r="M61" s="79"/>
      <c r="N61" s="80"/>
      <c r="O61" s="81"/>
      <c r="P61" s="79"/>
      <c r="Q61" s="81"/>
      <c r="R61" s="79"/>
      <c r="S61" s="81"/>
      <c r="T61" s="82" t="s">
        <v>178</v>
      </c>
      <c r="U61" s="81"/>
    </row>
    <row r="62" spans="1:21" ht="45" x14ac:dyDescent="0.25">
      <c r="A62" s="19" t="s">
        <v>134</v>
      </c>
      <c r="B62" s="54" t="s">
        <v>142</v>
      </c>
      <c r="C62" s="30" t="str">
        <f>"-/з/э"</f>
        <v>-/з/э</v>
      </c>
      <c r="D62" s="32">
        <v>2</v>
      </c>
      <c r="E62" s="33">
        <v>2</v>
      </c>
      <c r="F62" s="32">
        <v>90</v>
      </c>
      <c r="G62" s="36">
        <f t="shared" ref="G62:G64" si="21">F62-I62</f>
        <v>74</v>
      </c>
      <c r="H62" s="33">
        <v>60</v>
      </c>
      <c r="I62" s="5">
        <f>SUM(M62:U62)</f>
        <v>16</v>
      </c>
      <c r="J62" s="28">
        <v>13</v>
      </c>
      <c r="K62" s="28">
        <v>3</v>
      </c>
      <c r="L62" s="23"/>
      <c r="M62" s="22"/>
      <c r="N62" s="28"/>
      <c r="O62" s="23">
        <v>6</v>
      </c>
      <c r="P62" s="22">
        <v>6</v>
      </c>
      <c r="Q62" s="23">
        <v>4</v>
      </c>
      <c r="R62" s="22"/>
      <c r="S62" s="23"/>
      <c r="T62" s="22"/>
      <c r="U62" s="23"/>
    </row>
    <row r="63" spans="1:21" ht="30" x14ac:dyDescent="0.25">
      <c r="A63" s="20" t="s">
        <v>135</v>
      </c>
      <c r="B63" s="47" t="s">
        <v>143</v>
      </c>
      <c r="C63" s="31" t="str">
        <f>"-/э/-/-/э"</f>
        <v>-/э/-/-/э</v>
      </c>
      <c r="D63" s="34" t="s">
        <v>146</v>
      </c>
      <c r="E63" s="35">
        <v>3.6</v>
      </c>
      <c r="F63" s="34">
        <v>354</v>
      </c>
      <c r="G63" s="2">
        <f t="shared" si="21"/>
        <v>302</v>
      </c>
      <c r="H63" s="35">
        <v>234</v>
      </c>
      <c r="I63" s="34">
        <f>SUM(M63:U63)</f>
        <v>52</v>
      </c>
      <c r="J63" s="8">
        <v>35</v>
      </c>
      <c r="K63" s="8">
        <v>17</v>
      </c>
      <c r="L63" s="25"/>
      <c r="M63" s="24"/>
      <c r="N63" s="8"/>
      <c r="O63" s="25"/>
      <c r="P63" s="24">
        <v>8</v>
      </c>
      <c r="Q63" s="25">
        <v>10</v>
      </c>
      <c r="R63" s="24">
        <v>10</v>
      </c>
      <c r="S63" s="25">
        <v>12</v>
      </c>
      <c r="T63" s="24">
        <v>12</v>
      </c>
      <c r="U63" s="25"/>
    </row>
    <row r="64" spans="1:21" ht="45" x14ac:dyDescent="0.25">
      <c r="A64" s="20" t="s">
        <v>136</v>
      </c>
      <c r="B64" s="47" t="s">
        <v>144</v>
      </c>
      <c r="C64" s="31" t="str">
        <f>"-/з/-/э"</f>
        <v>-/з/-/э</v>
      </c>
      <c r="D64" s="34">
        <v>2.4</v>
      </c>
      <c r="E64" s="35">
        <v>4</v>
      </c>
      <c r="F64" s="34">
        <v>117</v>
      </c>
      <c r="G64" s="2">
        <f t="shared" si="21"/>
        <v>100</v>
      </c>
      <c r="H64" s="35">
        <v>78</v>
      </c>
      <c r="I64" s="34">
        <f>SUM(M64:U64)</f>
        <v>17</v>
      </c>
      <c r="J64" s="8">
        <v>11</v>
      </c>
      <c r="K64" s="8">
        <v>6</v>
      </c>
      <c r="L64" s="25"/>
      <c r="M64" s="24"/>
      <c r="N64" s="8"/>
      <c r="O64" s="25">
        <v>4</v>
      </c>
      <c r="P64" s="24">
        <v>5</v>
      </c>
      <c r="Q64" s="25">
        <v>4</v>
      </c>
      <c r="R64" s="24">
        <v>4</v>
      </c>
      <c r="S64" s="25"/>
      <c r="T64" s="24"/>
      <c r="U64" s="25"/>
    </row>
    <row r="65" spans="1:21" ht="30" x14ac:dyDescent="0.25">
      <c r="A65" s="20" t="s">
        <v>137</v>
      </c>
      <c r="B65" s="47" t="s">
        <v>145</v>
      </c>
      <c r="C65" s="31" t="str">
        <f>"-/-/э/-/э"</f>
        <v>-/-/э/-/э</v>
      </c>
      <c r="D65" s="34" t="s">
        <v>147</v>
      </c>
      <c r="E65" s="35">
        <v>3</v>
      </c>
      <c r="F65" s="34">
        <v>195</v>
      </c>
      <c r="G65" s="2">
        <f t="shared" ref="G65" si="22">F65-I65</f>
        <v>165</v>
      </c>
      <c r="H65" s="35">
        <v>129</v>
      </c>
      <c r="I65" s="34">
        <f>SUM(M65:U65)</f>
        <v>30</v>
      </c>
      <c r="J65" s="8">
        <v>20</v>
      </c>
      <c r="K65" s="8">
        <v>10</v>
      </c>
      <c r="L65" s="25"/>
      <c r="M65" s="24"/>
      <c r="N65" s="8"/>
      <c r="O65" s="25"/>
      <c r="P65" s="24">
        <v>6</v>
      </c>
      <c r="Q65" s="25">
        <v>6</v>
      </c>
      <c r="R65" s="24">
        <v>6</v>
      </c>
      <c r="S65" s="25">
        <v>6</v>
      </c>
      <c r="T65" s="24">
        <v>6</v>
      </c>
      <c r="U65" s="25"/>
    </row>
    <row r="66" spans="1:21" x14ac:dyDescent="0.25">
      <c r="A66" s="20" t="s">
        <v>138</v>
      </c>
      <c r="B66" s="47" t="s">
        <v>105</v>
      </c>
      <c r="C66" s="31" t="str">
        <f>"з"</f>
        <v>з</v>
      </c>
      <c r="D66" s="34"/>
      <c r="E66" s="35"/>
      <c r="F66" s="66">
        <f>SUM(M66:U66)</f>
        <v>72</v>
      </c>
      <c r="G66" s="67">
        <f>SUM(M66:U66)</f>
        <v>72</v>
      </c>
      <c r="H66" s="35">
        <f>SUM(M66:U66)</f>
        <v>72</v>
      </c>
      <c r="I66" s="34"/>
      <c r="J66" s="8"/>
      <c r="K66" s="8"/>
      <c r="L66" s="25"/>
      <c r="M66" s="24"/>
      <c r="N66" s="8"/>
      <c r="O66" s="25"/>
      <c r="P66" s="24"/>
      <c r="Q66" s="25"/>
      <c r="R66" s="24"/>
      <c r="S66" s="25">
        <v>72</v>
      </c>
      <c r="T66" s="24"/>
      <c r="U66" s="25"/>
    </row>
    <row r="67" spans="1:21" ht="30" x14ac:dyDescent="0.25">
      <c r="A67" s="20" t="s">
        <v>139</v>
      </c>
      <c r="B67" s="47" t="s">
        <v>182</v>
      </c>
      <c r="C67" s="31" t="str">
        <f>"дз"</f>
        <v>дз</v>
      </c>
      <c r="D67" s="34"/>
      <c r="E67" s="35"/>
      <c r="F67" s="66">
        <f>SUM(M67:U67)</f>
        <v>180</v>
      </c>
      <c r="G67" s="67">
        <f>SUM(M67:U67)</f>
        <v>180</v>
      </c>
      <c r="H67" s="35">
        <f>SUM(M67:U67)</f>
        <v>180</v>
      </c>
      <c r="I67" s="34"/>
      <c r="J67" s="8"/>
      <c r="K67" s="8"/>
      <c r="L67" s="25"/>
      <c r="M67" s="24"/>
      <c r="N67" s="8"/>
      <c r="O67" s="25"/>
      <c r="P67" s="24"/>
      <c r="Q67" s="25"/>
      <c r="R67" s="24"/>
      <c r="S67" s="25">
        <v>180</v>
      </c>
      <c r="T67" s="24"/>
      <c r="U67" s="25"/>
    </row>
    <row r="68" spans="1:21" ht="15.75" thickBot="1" x14ac:dyDescent="0.3">
      <c r="A68" s="20"/>
      <c r="B68" s="47"/>
      <c r="C68" s="31"/>
      <c r="D68" s="34"/>
      <c r="E68" s="35"/>
      <c r="F68" s="34"/>
      <c r="G68" s="2"/>
      <c r="H68" s="35"/>
      <c r="I68" s="34"/>
      <c r="J68" s="8"/>
      <c r="K68" s="8"/>
      <c r="L68" s="25"/>
      <c r="M68" s="24"/>
      <c r="N68" s="8"/>
      <c r="O68" s="25"/>
      <c r="P68" s="24"/>
      <c r="Q68" s="25"/>
      <c r="R68" s="24"/>
      <c r="S68" s="25"/>
      <c r="T68" s="24"/>
      <c r="U68" s="25"/>
    </row>
    <row r="69" spans="1:21" ht="60.75" thickBot="1" x14ac:dyDescent="0.3">
      <c r="A69" s="70" t="s">
        <v>148</v>
      </c>
      <c r="B69" s="71" t="s">
        <v>152</v>
      </c>
      <c r="C69" s="72" t="s">
        <v>154</v>
      </c>
      <c r="D69" s="73"/>
      <c r="E69" s="74"/>
      <c r="F69" s="75">
        <f t="shared" ref="F69:K69" si="23">SUM(F70:F73)</f>
        <v>126</v>
      </c>
      <c r="G69" s="76">
        <f t="shared" si="23"/>
        <v>112</v>
      </c>
      <c r="H69" s="77">
        <f t="shared" si="23"/>
        <v>96</v>
      </c>
      <c r="I69" s="75">
        <f t="shared" si="23"/>
        <v>14</v>
      </c>
      <c r="J69" s="76">
        <f t="shared" si="23"/>
        <v>8</v>
      </c>
      <c r="K69" s="76">
        <f t="shared" si="23"/>
        <v>6</v>
      </c>
      <c r="L69" s="78"/>
      <c r="M69" s="79"/>
      <c r="N69" s="80"/>
      <c r="O69" s="81"/>
      <c r="P69" s="79"/>
      <c r="Q69" s="81"/>
      <c r="R69" s="79"/>
      <c r="S69" s="81"/>
      <c r="T69" s="73"/>
      <c r="U69" s="82" t="s">
        <v>178</v>
      </c>
    </row>
    <row r="70" spans="1:21" ht="95.25" customHeight="1" x14ac:dyDescent="0.25">
      <c r="A70" s="19" t="s">
        <v>149</v>
      </c>
      <c r="B70" s="54" t="s">
        <v>153</v>
      </c>
      <c r="C70" s="30" t="str">
        <f>"-/э"</f>
        <v>-/э</v>
      </c>
      <c r="D70" s="32">
        <v>7</v>
      </c>
      <c r="E70" s="33"/>
      <c r="F70" s="32">
        <v>90</v>
      </c>
      <c r="G70" s="36">
        <f t="shared" ref="G70" si="24">F70-I70</f>
        <v>76</v>
      </c>
      <c r="H70" s="33">
        <v>60</v>
      </c>
      <c r="I70" s="5">
        <f>SUM(M70:U70)</f>
        <v>14</v>
      </c>
      <c r="J70" s="28">
        <v>8</v>
      </c>
      <c r="K70" s="28">
        <v>6</v>
      </c>
      <c r="L70" s="23"/>
      <c r="M70" s="22"/>
      <c r="N70" s="28"/>
      <c r="O70" s="23"/>
      <c r="P70" s="22"/>
      <c r="Q70" s="23"/>
      <c r="R70" s="22"/>
      <c r="S70" s="23"/>
      <c r="T70" s="22">
        <v>6</v>
      </c>
      <c r="U70" s="23">
        <v>8</v>
      </c>
    </row>
    <row r="71" spans="1:21" x14ac:dyDescent="0.25">
      <c r="A71" s="20" t="s">
        <v>150</v>
      </c>
      <c r="B71" s="47" t="s">
        <v>105</v>
      </c>
      <c r="C71" s="159" t="s">
        <v>155</v>
      </c>
      <c r="D71" s="34"/>
      <c r="E71" s="35"/>
      <c r="F71" s="66">
        <f>SUM(M71:U71)</f>
        <v>12</v>
      </c>
      <c r="G71" s="67">
        <f>SUM(M71:U71)</f>
        <v>12</v>
      </c>
      <c r="H71" s="35">
        <f>SUM(M71:U71)</f>
        <v>12</v>
      </c>
      <c r="I71" s="34"/>
      <c r="J71" s="8"/>
      <c r="K71" s="8"/>
      <c r="L71" s="25"/>
      <c r="M71" s="24"/>
      <c r="N71" s="8"/>
      <c r="O71" s="25"/>
      <c r="P71" s="24"/>
      <c r="Q71" s="25"/>
      <c r="R71" s="24"/>
      <c r="S71" s="25"/>
      <c r="T71" s="24">
        <v>12</v>
      </c>
      <c r="U71" s="25"/>
    </row>
    <row r="72" spans="1:21" ht="30" x14ac:dyDescent="0.25">
      <c r="A72" s="20" t="s">
        <v>151</v>
      </c>
      <c r="B72" s="47" t="s">
        <v>182</v>
      </c>
      <c r="C72" s="160"/>
      <c r="D72" s="34"/>
      <c r="E72" s="35"/>
      <c r="F72" s="66">
        <f>SUM(M72:U72)</f>
        <v>24</v>
      </c>
      <c r="G72" s="67">
        <f>SUM(M72:U72)</f>
        <v>24</v>
      </c>
      <c r="H72" s="35">
        <f>SUM(M72:U72)</f>
        <v>24</v>
      </c>
      <c r="I72" s="34"/>
      <c r="J72" s="8"/>
      <c r="K72" s="8"/>
      <c r="L72" s="25"/>
      <c r="M72" s="24"/>
      <c r="N72" s="8"/>
      <c r="O72" s="25"/>
      <c r="P72" s="24"/>
      <c r="Q72" s="25"/>
      <c r="R72" s="24"/>
      <c r="S72" s="25"/>
      <c r="T72" s="24">
        <v>24</v>
      </c>
      <c r="U72" s="25"/>
    </row>
    <row r="73" spans="1:21" ht="15.75" thickBot="1" x14ac:dyDescent="0.3">
      <c r="A73" s="20"/>
      <c r="B73" s="47"/>
      <c r="C73" s="31"/>
      <c r="D73" s="34"/>
      <c r="E73" s="35"/>
      <c r="F73" s="34"/>
      <c r="G73" s="2"/>
      <c r="H73" s="35"/>
      <c r="I73" s="34"/>
      <c r="J73" s="8"/>
      <c r="K73" s="8"/>
      <c r="L73" s="25"/>
      <c r="M73" s="24"/>
      <c r="N73" s="8"/>
      <c r="O73" s="25"/>
      <c r="P73" s="24"/>
      <c r="Q73" s="25"/>
      <c r="R73" s="24"/>
      <c r="S73" s="25"/>
      <c r="T73" s="24"/>
      <c r="U73" s="25"/>
    </row>
    <row r="74" spans="1:21" ht="30.75" thickBot="1" x14ac:dyDescent="0.3">
      <c r="A74" s="70" t="s">
        <v>156</v>
      </c>
      <c r="B74" s="71" t="s">
        <v>159</v>
      </c>
      <c r="C74" s="72" t="s">
        <v>154</v>
      </c>
      <c r="D74" s="73"/>
      <c r="E74" s="74"/>
      <c r="F74" s="75">
        <f t="shared" ref="F74:K74" si="25">SUM(F75:F79)</f>
        <v>210</v>
      </c>
      <c r="G74" s="76">
        <f t="shared" si="25"/>
        <v>184</v>
      </c>
      <c r="H74" s="77">
        <f t="shared" si="25"/>
        <v>156</v>
      </c>
      <c r="I74" s="75">
        <f t="shared" si="25"/>
        <v>26</v>
      </c>
      <c r="J74" s="76">
        <f t="shared" si="25"/>
        <v>15</v>
      </c>
      <c r="K74" s="76">
        <f t="shared" si="25"/>
        <v>11</v>
      </c>
      <c r="L74" s="78"/>
      <c r="M74" s="79"/>
      <c r="N74" s="80"/>
      <c r="O74" s="81"/>
      <c r="P74" s="79"/>
      <c r="Q74" s="81"/>
      <c r="R74" s="79"/>
      <c r="S74" s="81"/>
      <c r="T74" s="73"/>
      <c r="U74" s="82" t="s">
        <v>178</v>
      </c>
    </row>
    <row r="75" spans="1:21" ht="60" x14ac:dyDescent="0.25">
      <c r="A75" s="55" t="s">
        <v>157</v>
      </c>
      <c r="B75" s="12" t="s">
        <v>160</v>
      </c>
      <c r="C75" s="4" t="str">
        <f>"-/кэ"</f>
        <v>-/кэ</v>
      </c>
      <c r="D75" s="5">
        <v>7</v>
      </c>
      <c r="E75" s="6"/>
      <c r="F75" s="5">
        <v>102</v>
      </c>
      <c r="G75" s="7">
        <f>F75-I75</f>
        <v>86</v>
      </c>
      <c r="H75" s="6">
        <v>72</v>
      </c>
      <c r="I75" s="5">
        <f>SUM(M75:U75)</f>
        <v>16</v>
      </c>
      <c r="J75" s="16">
        <v>10</v>
      </c>
      <c r="K75" s="16">
        <v>6</v>
      </c>
      <c r="L75" s="17"/>
      <c r="M75" s="15"/>
      <c r="N75" s="16"/>
      <c r="O75" s="17"/>
      <c r="P75" s="15"/>
      <c r="Q75" s="17"/>
      <c r="R75" s="15"/>
      <c r="S75" s="17"/>
      <c r="T75" s="15">
        <v>6</v>
      </c>
      <c r="U75" s="17">
        <v>10</v>
      </c>
    </row>
    <row r="76" spans="1:21" ht="45" x14ac:dyDescent="0.25">
      <c r="A76" s="20" t="s">
        <v>158</v>
      </c>
      <c r="B76" s="47" t="s">
        <v>161</v>
      </c>
      <c r="C76" s="31" t="str">
        <f>"-/кэ"</f>
        <v>-/кэ</v>
      </c>
      <c r="D76" s="34">
        <v>7</v>
      </c>
      <c r="E76" s="35">
        <v>7</v>
      </c>
      <c r="F76" s="34">
        <v>72</v>
      </c>
      <c r="G76" s="2">
        <f t="shared" ref="G76" si="26">F76-I76</f>
        <v>62</v>
      </c>
      <c r="H76" s="35">
        <v>48</v>
      </c>
      <c r="I76" s="34">
        <f>SUM(M76:U76)</f>
        <v>10</v>
      </c>
      <c r="J76" s="8">
        <v>5</v>
      </c>
      <c r="K76" s="8">
        <v>5</v>
      </c>
      <c r="L76" s="25"/>
      <c r="M76" s="24"/>
      <c r="N76" s="8"/>
      <c r="O76" s="25"/>
      <c r="P76" s="24"/>
      <c r="Q76" s="25"/>
      <c r="R76" s="24"/>
      <c r="S76" s="25"/>
      <c r="T76" s="24">
        <v>5</v>
      </c>
      <c r="U76" s="25">
        <v>5</v>
      </c>
    </row>
    <row r="77" spans="1:21" x14ac:dyDescent="0.25">
      <c r="A77" s="20" t="s">
        <v>180</v>
      </c>
      <c r="B77" s="47" t="s">
        <v>105</v>
      </c>
      <c r="C77" s="159" t="s">
        <v>155</v>
      </c>
      <c r="D77" s="34"/>
      <c r="E77" s="35"/>
      <c r="F77" s="66">
        <f>SUM(M77:U77)</f>
        <v>12</v>
      </c>
      <c r="G77" s="67">
        <f>SUM(M77:U77)</f>
        <v>12</v>
      </c>
      <c r="H77" s="35">
        <f>SUM(M77:U77)</f>
        <v>12</v>
      </c>
      <c r="I77" s="34"/>
      <c r="J77" s="8"/>
      <c r="K77" s="8"/>
      <c r="L77" s="25"/>
      <c r="M77" s="24"/>
      <c r="N77" s="8"/>
      <c r="O77" s="25"/>
      <c r="P77" s="24"/>
      <c r="Q77" s="25"/>
      <c r="R77" s="24"/>
      <c r="S77" s="25"/>
      <c r="T77" s="24"/>
      <c r="U77" s="24">
        <v>12</v>
      </c>
    </row>
    <row r="78" spans="1:21" ht="30" x14ac:dyDescent="0.25">
      <c r="A78" s="20" t="s">
        <v>181</v>
      </c>
      <c r="B78" s="47" t="s">
        <v>182</v>
      </c>
      <c r="C78" s="160"/>
      <c r="D78" s="34"/>
      <c r="E78" s="35"/>
      <c r="F78" s="66">
        <f>SUM(M78:U78)</f>
        <v>24</v>
      </c>
      <c r="G78" s="67">
        <f>SUM(M78:U78)</f>
        <v>24</v>
      </c>
      <c r="H78" s="35">
        <f>SUM(M78:U78)</f>
        <v>24</v>
      </c>
      <c r="I78" s="34"/>
      <c r="J78" s="8"/>
      <c r="K78" s="8"/>
      <c r="L78" s="25"/>
      <c r="M78" s="24"/>
      <c r="N78" s="8"/>
      <c r="O78" s="25"/>
      <c r="P78" s="24"/>
      <c r="Q78" s="25"/>
      <c r="R78" s="24"/>
      <c r="S78" s="25"/>
      <c r="T78" s="24"/>
      <c r="U78" s="24">
        <v>24</v>
      </c>
    </row>
    <row r="79" spans="1:21" ht="15.75" thickBot="1" x14ac:dyDescent="0.3">
      <c r="A79" s="21"/>
      <c r="B79" s="49"/>
      <c r="C79" s="50"/>
      <c r="D79" s="51"/>
      <c r="E79" s="52"/>
      <c r="F79" s="56"/>
      <c r="G79" s="43"/>
      <c r="H79" s="57"/>
      <c r="I79" s="56"/>
      <c r="J79" s="58"/>
      <c r="K79" s="58"/>
      <c r="L79" s="59"/>
      <c r="M79" s="61"/>
      <c r="N79" s="58"/>
      <c r="O79" s="59"/>
      <c r="P79" s="61"/>
      <c r="Q79" s="59"/>
      <c r="R79" s="61"/>
      <c r="S79" s="59"/>
      <c r="T79" s="61"/>
      <c r="U79" s="59"/>
    </row>
    <row r="80" spans="1:21" ht="16.5" thickBot="1" x14ac:dyDescent="0.3">
      <c r="A80" s="130" t="s">
        <v>10</v>
      </c>
      <c r="B80" s="131"/>
      <c r="C80" s="48"/>
      <c r="D80" s="13">
        <v>50</v>
      </c>
      <c r="E80" s="14">
        <v>32</v>
      </c>
      <c r="F80" s="44">
        <f>SUM(F23,F18,F7)</f>
        <v>5472</v>
      </c>
      <c r="G80" s="45">
        <f t="shared" ref="G80:L80" si="27">SUM(G23,G18,G7)</f>
        <v>4832</v>
      </c>
      <c r="H80" s="46">
        <f t="shared" si="27"/>
        <v>3924</v>
      </c>
      <c r="I80" s="44">
        <f t="shared" si="27"/>
        <v>640</v>
      </c>
      <c r="J80" s="45">
        <f t="shared" si="27"/>
        <v>350</v>
      </c>
      <c r="K80" s="45">
        <f t="shared" si="27"/>
        <v>290</v>
      </c>
      <c r="L80" s="60">
        <f t="shared" si="27"/>
        <v>6</v>
      </c>
      <c r="M80" s="9">
        <f>SUM(M8:M17,M19:M22,M25:M38,M41:M43,M48:M53,M62:M65,M70,M75:M76)</f>
        <v>40</v>
      </c>
      <c r="N80" s="10">
        <f t="shared" ref="N80:U80" si="28">SUM(N8:N17,N19:N22,N25:N38,N41:N43,N48:N53,N62:N65,N70,N75:N76)</f>
        <v>59</v>
      </c>
      <c r="O80" s="11">
        <f t="shared" si="28"/>
        <v>61</v>
      </c>
      <c r="P80" s="9">
        <f t="shared" si="28"/>
        <v>80</v>
      </c>
      <c r="Q80" s="11">
        <f t="shared" si="28"/>
        <v>80</v>
      </c>
      <c r="R80" s="9">
        <f t="shared" si="28"/>
        <v>80</v>
      </c>
      <c r="S80" s="11">
        <f t="shared" si="28"/>
        <v>80</v>
      </c>
      <c r="T80" s="9">
        <f t="shared" si="28"/>
        <v>80</v>
      </c>
      <c r="U80" s="11">
        <f t="shared" si="28"/>
        <v>80</v>
      </c>
    </row>
    <row r="81" spans="1:21" ht="33.75" customHeight="1" x14ac:dyDescent="0.25">
      <c r="A81" s="132" t="s">
        <v>183</v>
      </c>
      <c r="B81" s="133"/>
      <c r="C81" s="55" t="s">
        <v>165</v>
      </c>
      <c r="D81" s="15"/>
      <c r="E81" s="17"/>
      <c r="F81" s="15"/>
      <c r="G81" s="16"/>
      <c r="H81" s="17"/>
      <c r="I81" s="15"/>
      <c r="J81" s="16"/>
      <c r="K81" s="16"/>
      <c r="L81" s="14"/>
      <c r="M81" s="22">
        <f>SUM(M44:M45,M54:M55,M56:M58,M59,M66:M67,M71:M73,M77:M78)</f>
        <v>0</v>
      </c>
      <c r="N81" s="28">
        <f t="shared" ref="N81:U81" si="29">SUM(N44:N45,N54:N55,N56:N58,N59,N66:N67,N71:N73,N77:N78)</f>
        <v>0</v>
      </c>
      <c r="O81" s="23">
        <f t="shared" si="29"/>
        <v>0</v>
      </c>
      <c r="P81" s="22">
        <f t="shared" si="29"/>
        <v>72</v>
      </c>
      <c r="Q81" s="23">
        <f t="shared" si="29"/>
        <v>288</v>
      </c>
      <c r="R81" s="22">
        <f t="shared" si="29"/>
        <v>144</v>
      </c>
      <c r="S81" s="23">
        <f t="shared" si="29"/>
        <v>252</v>
      </c>
      <c r="T81" s="22">
        <f t="shared" si="29"/>
        <v>36</v>
      </c>
      <c r="U81" s="23">
        <f t="shared" si="29"/>
        <v>36</v>
      </c>
    </row>
    <row r="82" spans="1:21" x14ac:dyDescent="0.25">
      <c r="A82" s="134" t="s">
        <v>162</v>
      </c>
      <c r="B82" s="135"/>
      <c r="C82" s="20"/>
      <c r="D82" s="24"/>
      <c r="E82" s="25"/>
      <c r="F82" s="24"/>
      <c r="G82" s="8"/>
      <c r="H82" s="25"/>
      <c r="I82" s="24"/>
      <c r="J82" s="8"/>
      <c r="K82" s="8"/>
      <c r="L82" s="39"/>
      <c r="M82" s="24">
        <f>SUM(M80:M81)</f>
        <v>40</v>
      </c>
      <c r="N82" s="8">
        <f t="shared" ref="N82:U82" si="30">SUM(N80:N81)</f>
        <v>59</v>
      </c>
      <c r="O82" s="25">
        <f t="shared" si="30"/>
        <v>61</v>
      </c>
      <c r="P82" s="24">
        <f t="shared" si="30"/>
        <v>152</v>
      </c>
      <c r="Q82" s="25">
        <f t="shared" si="30"/>
        <v>368</v>
      </c>
      <c r="R82" s="24">
        <f t="shared" si="30"/>
        <v>224</v>
      </c>
      <c r="S82" s="25">
        <f t="shared" si="30"/>
        <v>332</v>
      </c>
      <c r="T82" s="24">
        <f t="shared" si="30"/>
        <v>116</v>
      </c>
      <c r="U82" s="25">
        <f t="shared" si="30"/>
        <v>116</v>
      </c>
    </row>
    <row r="83" spans="1:21" x14ac:dyDescent="0.25">
      <c r="A83" s="24" t="s">
        <v>163</v>
      </c>
      <c r="B83" s="25" t="s">
        <v>164</v>
      </c>
      <c r="C83" s="20" t="s">
        <v>166</v>
      </c>
      <c r="D83" s="24"/>
      <c r="E83" s="25"/>
      <c r="F83" s="66">
        <f>SUM(M83:U83)</f>
        <v>144</v>
      </c>
      <c r="G83" s="67">
        <f>SUM(M83:U83)</f>
        <v>144</v>
      </c>
      <c r="H83" s="35">
        <f>SUM(M83:U83)</f>
        <v>144</v>
      </c>
      <c r="I83" s="24"/>
      <c r="J83" s="8"/>
      <c r="K83" s="8"/>
      <c r="L83" s="39"/>
      <c r="M83" s="24"/>
      <c r="N83" s="8"/>
      <c r="O83" s="25"/>
      <c r="P83" s="24"/>
      <c r="Q83" s="25"/>
      <c r="R83" s="24"/>
      <c r="S83" s="25"/>
      <c r="T83" s="24"/>
      <c r="U83" s="25">
        <v>144</v>
      </c>
    </row>
    <row r="84" spans="1:21" ht="30.75" thickBot="1" x14ac:dyDescent="0.3">
      <c r="A84" s="26" t="s">
        <v>167</v>
      </c>
      <c r="B84" s="62" t="s">
        <v>168</v>
      </c>
      <c r="C84" s="21" t="s">
        <v>169</v>
      </c>
      <c r="D84" s="26"/>
      <c r="E84" s="27"/>
      <c r="F84" s="26"/>
      <c r="G84" s="29"/>
      <c r="H84" s="27"/>
      <c r="I84" s="61"/>
      <c r="J84" s="58"/>
      <c r="K84" s="58"/>
      <c r="L84" s="63"/>
      <c r="M84" s="61"/>
      <c r="N84" s="58"/>
      <c r="O84" s="59"/>
      <c r="P84" s="61"/>
      <c r="Q84" s="59"/>
      <c r="R84" s="61"/>
      <c r="S84" s="59"/>
      <c r="T84" s="61"/>
      <c r="U84" s="59"/>
    </row>
    <row r="85" spans="1:21" x14ac:dyDescent="0.25">
      <c r="A85" s="121" t="s">
        <v>179</v>
      </c>
      <c r="B85" s="122"/>
      <c r="C85" s="122"/>
      <c r="D85" s="122"/>
      <c r="E85" s="122"/>
      <c r="F85" s="122"/>
      <c r="G85" s="122"/>
      <c r="H85" s="123"/>
      <c r="I85" s="136" t="s">
        <v>170</v>
      </c>
      <c r="J85" s="137"/>
      <c r="K85" s="137"/>
      <c r="L85" s="138"/>
      <c r="M85" s="22">
        <f>COUNT(M8:M15,M19:M21,M25:M36,M41:M43,M48:M53,M62:M65,M70,M75:M76)</f>
        <v>7</v>
      </c>
      <c r="N85" s="28">
        <f t="shared" ref="N85:U85" si="31">COUNT(N8:N15,N19:N21,N25:N36,N41:N43,N48:N53,N62:N65,N70,N75:N76)</f>
        <v>10</v>
      </c>
      <c r="O85" s="23">
        <f t="shared" si="31"/>
        <v>12</v>
      </c>
      <c r="P85" s="22">
        <f t="shared" si="31"/>
        <v>14</v>
      </c>
      <c r="Q85" s="23">
        <f t="shared" si="31"/>
        <v>14</v>
      </c>
      <c r="R85" s="22">
        <f t="shared" si="31"/>
        <v>13</v>
      </c>
      <c r="S85" s="23">
        <f t="shared" si="31"/>
        <v>12</v>
      </c>
      <c r="T85" s="22">
        <f t="shared" si="31"/>
        <v>14</v>
      </c>
      <c r="U85" s="23">
        <f t="shared" si="31"/>
        <v>12</v>
      </c>
    </row>
    <row r="86" spans="1:21" x14ac:dyDescent="0.25">
      <c r="A86" s="124"/>
      <c r="B86" s="125"/>
      <c r="C86" s="125"/>
      <c r="D86" s="125"/>
      <c r="E86" s="125"/>
      <c r="F86" s="125"/>
      <c r="G86" s="125"/>
      <c r="H86" s="126"/>
      <c r="I86" s="139" t="s">
        <v>171</v>
      </c>
      <c r="J86" s="140"/>
      <c r="K86" s="140"/>
      <c r="L86" s="141"/>
      <c r="M86" s="24">
        <f>SUM(M44,M55:M56,M66,M71,M77,M54)/36</f>
        <v>0</v>
      </c>
      <c r="N86" s="8">
        <f t="shared" ref="N86:R86" si="32">SUM(N44,N55:N56,N66,N71,N77,N54)/36</f>
        <v>0</v>
      </c>
      <c r="O86" s="25">
        <f t="shared" si="32"/>
        <v>0</v>
      </c>
      <c r="P86" s="24">
        <f t="shared" si="32"/>
        <v>2</v>
      </c>
      <c r="Q86" s="25">
        <f t="shared" si="32"/>
        <v>1</v>
      </c>
      <c r="R86" s="24">
        <f t="shared" si="32"/>
        <v>2</v>
      </c>
      <c r="S86" s="25">
        <v>2</v>
      </c>
      <c r="T86" s="64">
        <v>0.6</v>
      </c>
      <c r="U86" s="25">
        <v>12</v>
      </c>
    </row>
    <row r="87" spans="1:21" ht="32.25" customHeight="1" x14ac:dyDescent="0.25">
      <c r="A87" s="124"/>
      <c r="B87" s="125"/>
      <c r="C87" s="125"/>
      <c r="D87" s="125"/>
      <c r="E87" s="125"/>
      <c r="F87" s="125"/>
      <c r="G87" s="125"/>
      <c r="H87" s="126"/>
      <c r="I87" s="172" t="s">
        <v>172</v>
      </c>
      <c r="J87" s="173"/>
      <c r="K87" s="173"/>
      <c r="L87" s="174"/>
      <c r="M87" s="24">
        <f>SUM(M45,M58:M59,M67,M72,M78,M57)/36</f>
        <v>0</v>
      </c>
      <c r="N87" s="8">
        <f t="shared" ref="N87:S87" si="33">SUM(N45,N58:N59,N67,N72,N78,N57)/36</f>
        <v>0</v>
      </c>
      <c r="O87" s="25">
        <f t="shared" si="33"/>
        <v>0</v>
      </c>
      <c r="P87" s="24">
        <f t="shared" si="33"/>
        <v>0</v>
      </c>
      <c r="Q87" s="25">
        <f t="shared" si="33"/>
        <v>7</v>
      </c>
      <c r="R87" s="24">
        <f t="shared" si="33"/>
        <v>2</v>
      </c>
      <c r="S87" s="25">
        <f t="shared" si="33"/>
        <v>5</v>
      </c>
      <c r="T87" s="64">
        <v>1.4</v>
      </c>
      <c r="U87" s="65">
        <v>15.4</v>
      </c>
    </row>
    <row r="88" spans="1:21" x14ac:dyDescent="0.25">
      <c r="A88" s="124"/>
      <c r="B88" s="125"/>
      <c r="C88" s="125"/>
      <c r="D88" s="125"/>
      <c r="E88" s="125"/>
      <c r="F88" s="125"/>
      <c r="G88" s="125"/>
      <c r="H88" s="126"/>
      <c r="I88" s="139" t="s">
        <v>173</v>
      </c>
      <c r="J88" s="140"/>
      <c r="K88" s="140"/>
      <c r="L88" s="141"/>
      <c r="M88" s="24">
        <v>0</v>
      </c>
      <c r="N88" s="8">
        <v>4</v>
      </c>
      <c r="O88" s="25">
        <v>3</v>
      </c>
      <c r="P88" s="24">
        <v>2</v>
      </c>
      <c r="Q88" s="25">
        <v>3</v>
      </c>
      <c r="R88" s="24">
        <v>2</v>
      </c>
      <c r="S88" s="25">
        <v>6</v>
      </c>
      <c r="T88" s="24">
        <v>3</v>
      </c>
      <c r="U88" s="25">
        <v>5</v>
      </c>
    </row>
    <row r="89" spans="1:21" x14ac:dyDescent="0.25">
      <c r="A89" s="124"/>
      <c r="B89" s="125"/>
      <c r="C89" s="125"/>
      <c r="D89" s="125"/>
      <c r="E89" s="125"/>
      <c r="F89" s="125"/>
      <c r="G89" s="125"/>
      <c r="H89" s="126"/>
      <c r="I89" s="139" t="s">
        <v>174</v>
      </c>
      <c r="J89" s="140"/>
      <c r="K89" s="140"/>
      <c r="L89" s="141"/>
      <c r="M89" s="24">
        <v>0</v>
      </c>
      <c r="N89" s="8">
        <v>0</v>
      </c>
      <c r="O89" s="25">
        <v>2</v>
      </c>
      <c r="P89" s="24">
        <v>1</v>
      </c>
      <c r="Q89" s="25">
        <v>2</v>
      </c>
      <c r="R89" s="24">
        <v>2</v>
      </c>
      <c r="S89" s="25">
        <v>5</v>
      </c>
      <c r="T89" s="24">
        <v>2</v>
      </c>
      <c r="U89" s="25">
        <v>8</v>
      </c>
    </row>
    <row r="90" spans="1:21" ht="15.75" thickBot="1" x14ac:dyDescent="0.3">
      <c r="A90" s="127"/>
      <c r="B90" s="128"/>
      <c r="C90" s="128"/>
      <c r="D90" s="128"/>
      <c r="E90" s="128"/>
      <c r="F90" s="128"/>
      <c r="G90" s="128"/>
      <c r="H90" s="129"/>
      <c r="I90" s="118" t="s">
        <v>175</v>
      </c>
      <c r="J90" s="119"/>
      <c r="K90" s="119"/>
      <c r="L90" s="120"/>
      <c r="M90" s="26">
        <v>0</v>
      </c>
      <c r="N90" s="29">
        <v>1</v>
      </c>
      <c r="O90" s="27">
        <v>2</v>
      </c>
      <c r="P90" s="26">
        <v>2</v>
      </c>
      <c r="Q90" s="27">
        <v>5</v>
      </c>
      <c r="R90" s="26">
        <v>1</v>
      </c>
      <c r="S90" s="27">
        <v>2</v>
      </c>
      <c r="T90" s="26">
        <v>0</v>
      </c>
      <c r="U90" s="27">
        <v>1</v>
      </c>
    </row>
  </sheetData>
  <mergeCells count="46">
    <mergeCell ref="I2:L2"/>
    <mergeCell ref="C77:C78"/>
    <mergeCell ref="C71:C72"/>
    <mergeCell ref="A1:B1"/>
    <mergeCell ref="I86:L86"/>
    <mergeCell ref="I3:I5"/>
    <mergeCell ref="J3:L3"/>
    <mergeCell ref="J4:J5"/>
    <mergeCell ref="K4:K5"/>
    <mergeCell ref="L4:L5"/>
    <mergeCell ref="C14:C15"/>
    <mergeCell ref="D14:D15"/>
    <mergeCell ref="E14:E15"/>
    <mergeCell ref="F2:H2"/>
    <mergeCell ref="F3:F5"/>
    <mergeCell ref="G3:G5"/>
    <mergeCell ref="H3:H5"/>
    <mergeCell ref="A2:A5"/>
    <mergeCell ref="B2:B5"/>
    <mergeCell ref="C2:C5"/>
    <mergeCell ref="D2:E2"/>
    <mergeCell ref="D3:D5"/>
    <mergeCell ref="E3:E5"/>
    <mergeCell ref="I90:L90"/>
    <mergeCell ref="A85:H90"/>
    <mergeCell ref="A80:B80"/>
    <mergeCell ref="A81:B81"/>
    <mergeCell ref="A82:B82"/>
    <mergeCell ref="I85:L85"/>
    <mergeCell ref="I88:L88"/>
    <mergeCell ref="I89:L89"/>
    <mergeCell ref="I87:L87"/>
    <mergeCell ref="T3:U3"/>
    <mergeCell ref="P4:P5"/>
    <mergeCell ref="T4:T5"/>
    <mergeCell ref="U4:U5"/>
    <mergeCell ref="M2:U2"/>
    <mergeCell ref="M3:O3"/>
    <mergeCell ref="M4:M5"/>
    <mergeCell ref="N4:N5"/>
    <mergeCell ref="O4:O5"/>
    <mergeCell ref="P3:Q3"/>
    <mergeCell ref="R3:S3"/>
    <mergeCell ref="Q4:Q5"/>
    <mergeCell ref="R4:R5"/>
    <mergeCell ref="S4:S5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Людмилка</dc:creator>
  <cp:lastModifiedBy>Bogdanova</cp:lastModifiedBy>
  <cp:lastPrinted>2016-05-02T18:09:08Z</cp:lastPrinted>
  <dcterms:created xsi:type="dcterms:W3CDTF">2016-05-02T15:19:40Z</dcterms:created>
  <dcterms:modified xsi:type="dcterms:W3CDTF">2019-02-06T07:18:03Z</dcterms:modified>
</cp:coreProperties>
</file>